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90" yWindow="60" windowWidth="12660" windowHeight="12120" tabRatio="931" activeTab="0"/>
  </bookViews>
  <sheets>
    <sheet name="Instruktioner" sheetId="1" r:id="rId1"/>
    <sheet name="Försättsblad" sheetId="2" r:id="rId2"/>
    <sheet name="Kommersiell verks." sheetId="3" r:id="rId3"/>
    <sheet name="Fasta samtalstjänster" sheetId="4" r:id="rId4"/>
    <sheet name="Mobila samtalstj." sheetId="5" r:id="rId5"/>
    <sheet name="Internettjänst" sheetId="6" r:id="rId6"/>
    <sheet name="TV-tjänster" sheetId="7" r:id="rId7"/>
    <sheet name="Sampaketering" sheetId="8" r:id="rId8"/>
    <sheet name="Fotnoter" sheetId="9" r:id="rId9"/>
  </sheets>
  <definedNames>
    <definedName name="_xlnm.Print_Area" localSheetId="3">'Fasta samtalstjänster'!$C$1:$F$41</definedName>
    <definedName name="_xlnm.Print_Area" localSheetId="8">'Fotnoter'!$A$1:$D$56</definedName>
    <definedName name="_xlnm.Print_Area" localSheetId="1">'Försättsblad'!$B$1:$F$49</definedName>
    <definedName name="_xlnm.Print_Area" localSheetId="0">'Instruktioner'!$B$1:$E$25</definedName>
    <definedName name="_xlnm.Print_Area" localSheetId="5">'Internettjänst'!$B$1:$E$53</definedName>
    <definedName name="_xlnm.Print_Area" localSheetId="2">'Kommersiell verks.'!$B$1:$E$31</definedName>
    <definedName name="_xlnm.Print_Area" localSheetId="4">'Mobila samtalstj.'!$B$1:$E$101</definedName>
    <definedName name="_xlnm.Print_Area" localSheetId="7">'Sampaketering'!$B$1:$E$33</definedName>
    <definedName name="_xlnm.Print_Area" localSheetId="6">'TV-tjänster'!$B$1:$D$33</definedName>
    <definedName name="_xlnm.Print_Titles" localSheetId="3">'Fasta samtalstjänster'!$1:$4</definedName>
    <definedName name="_xlnm.Print_Titles" localSheetId="8">'Fotnoter'!$1:$4</definedName>
    <definedName name="_xlnm.Print_Titles" localSheetId="5">'Internettjänst'!$1:$4</definedName>
    <definedName name="_xlnm.Print_Titles" localSheetId="2">'Kommersiell verks.'!$1:$4</definedName>
    <definedName name="_xlnm.Print_Titles" localSheetId="4">'Mobila samtalstj.'!$1:$4</definedName>
    <definedName name="_xlnm.Print_Titles" localSheetId="7">'Sampaketering'!$1:$4</definedName>
    <definedName name="_xlnm.Print_Titles" localSheetId="6">'TV-tjänster'!$1:$4</definedName>
    <definedName name="Z_57543244_C279_4784_9046_AADA166AE6D2_.wvu.PrintArea" localSheetId="3" hidden="1">'Fasta samtalstjänster'!$C$1:$F$40</definedName>
    <definedName name="Z_57543244_C279_4784_9046_AADA166AE6D2_.wvu.PrintArea" localSheetId="8" hidden="1">'Fotnoter'!$A$1:$D$56</definedName>
    <definedName name="Z_57543244_C279_4784_9046_AADA166AE6D2_.wvu.PrintArea" localSheetId="1" hidden="1">'Försättsblad'!$B$1:$F$49</definedName>
    <definedName name="Z_57543244_C279_4784_9046_AADA166AE6D2_.wvu.PrintArea" localSheetId="0" hidden="1">'Instruktioner'!$B$1:$E$25</definedName>
    <definedName name="Z_57543244_C279_4784_9046_AADA166AE6D2_.wvu.PrintArea" localSheetId="5" hidden="1">'Internettjänst'!$B$1:$E$53</definedName>
    <definedName name="Z_57543244_C279_4784_9046_AADA166AE6D2_.wvu.PrintArea" localSheetId="2" hidden="1">'Kommersiell verks.'!$B$1:$E$31</definedName>
    <definedName name="Z_57543244_C279_4784_9046_AADA166AE6D2_.wvu.PrintArea" localSheetId="4" hidden="1">'Mobila samtalstj.'!$B$1:$E$101</definedName>
    <definedName name="Z_57543244_C279_4784_9046_AADA166AE6D2_.wvu.PrintArea" localSheetId="7" hidden="1">'Sampaketering'!$B$1:$E$33</definedName>
    <definedName name="Z_57543244_C279_4784_9046_AADA166AE6D2_.wvu.PrintArea" localSheetId="6" hidden="1">'TV-tjänster'!$B$1:$D$33</definedName>
    <definedName name="Z_57543244_C279_4784_9046_AADA166AE6D2_.wvu.PrintTitles" localSheetId="3" hidden="1">'Fasta samtalstjänster'!$1:$4</definedName>
    <definedName name="Z_57543244_C279_4784_9046_AADA166AE6D2_.wvu.PrintTitles" localSheetId="8" hidden="1">'Fotnoter'!$1:$4</definedName>
    <definedName name="Z_57543244_C279_4784_9046_AADA166AE6D2_.wvu.PrintTitles" localSheetId="5" hidden="1">'Internettjänst'!$1:$4</definedName>
    <definedName name="Z_57543244_C279_4784_9046_AADA166AE6D2_.wvu.PrintTitles" localSheetId="2" hidden="1">'Kommersiell verks.'!$1:$4</definedName>
    <definedName name="Z_57543244_C279_4784_9046_AADA166AE6D2_.wvu.PrintTitles" localSheetId="4" hidden="1">'Mobila samtalstj.'!$1:$4</definedName>
    <definedName name="Z_57543244_C279_4784_9046_AADA166AE6D2_.wvu.PrintTitles" localSheetId="7" hidden="1">'Sampaketering'!$1:$4</definedName>
    <definedName name="Z_57543244_C279_4784_9046_AADA166AE6D2_.wvu.PrintTitles" localSheetId="6" hidden="1">'TV-tjänster'!$1:$4</definedName>
    <definedName name="Z_AFB80F5F_D59D_4563_906B_EFB87107A041_.wvu.PrintArea" localSheetId="3" hidden="1">'Fasta samtalstjänster'!$C$1:$F$40</definedName>
    <definedName name="Z_AFB80F5F_D59D_4563_906B_EFB87107A041_.wvu.PrintArea" localSheetId="8" hidden="1">'Fotnoter'!$A$1:$D$56</definedName>
    <definedName name="Z_AFB80F5F_D59D_4563_906B_EFB87107A041_.wvu.PrintArea" localSheetId="1" hidden="1">'Försättsblad'!$B$1:$F$49</definedName>
    <definedName name="Z_AFB80F5F_D59D_4563_906B_EFB87107A041_.wvu.PrintArea" localSheetId="0" hidden="1">'Instruktioner'!$B$1:$E$25</definedName>
    <definedName name="Z_AFB80F5F_D59D_4563_906B_EFB87107A041_.wvu.PrintArea" localSheetId="5" hidden="1">'Internettjänst'!$B$1:$E$53</definedName>
    <definedName name="Z_AFB80F5F_D59D_4563_906B_EFB87107A041_.wvu.PrintArea" localSheetId="2" hidden="1">'Kommersiell verks.'!$B$1:$E$31</definedName>
    <definedName name="Z_AFB80F5F_D59D_4563_906B_EFB87107A041_.wvu.PrintArea" localSheetId="4" hidden="1">'Mobila samtalstj.'!$B$1:$E$101</definedName>
    <definedName name="Z_AFB80F5F_D59D_4563_906B_EFB87107A041_.wvu.PrintArea" localSheetId="7" hidden="1">'Sampaketering'!$B$1:$E$33</definedName>
    <definedName name="Z_AFB80F5F_D59D_4563_906B_EFB87107A041_.wvu.PrintArea" localSheetId="6" hidden="1">'TV-tjänster'!$B$1:$D$33</definedName>
    <definedName name="Z_AFB80F5F_D59D_4563_906B_EFB87107A041_.wvu.PrintTitles" localSheetId="3" hidden="1">'Fasta samtalstjänster'!$1:$4</definedName>
    <definedName name="Z_AFB80F5F_D59D_4563_906B_EFB87107A041_.wvu.PrintTitles" localSheetId="5" hidden="1">'Internettjänst'!$1:$4</definedName>
    <definedName name="Z_AFB80F5F_D59D_4563_906B_EFB87107A041_.wvu.PrintTitles" localSheetId="2" hidden="1">'Kommersiell verks.'!$1:$4</definedName>
    <definedName name="Z_AFB80F5F_D59D_4563_906B_EFB87107A041_.wvu.PrintTitles" localSheetId="4" hidden="1">'Mobila samtalstj.'!$1:$4</definedName>
    <definedName name="Z_AFB80F5F_D59D_4563_906B_EFB87107A041_.wvu.PrintTitles" localSheetId="7" hidden="1">'Sampaketering'!$1:$4</definedName>
    <definedName name="Z_AFB80F5F_D59D_4563_906B_EFB87107A041_.wvu.PrintTitles" localSheetId="6" hidden="1">'TV-tjänster'!$1:$4</definedName>
    <definedName name="Z_F7972ADC_A8C8_4725_B1BA_436E48CBB8C8_.wvu.PrintArea" localSheetId="7" hidden="1">'Sampaketering'!$B$1:$E$33</definedName>
    <definedName name="Z_F7972ADC_A8C8_4725_B1BA_436E48CBB8C8_.wvu.PrintTitles" localSheetId="7" hidden="1">'Sampaketering'!$1:$4</definedName>
  </definedNames>
  <calcPr fullCalcOnLoad="1"/>
</workbook>
</file>

<file path=xl/sharedStrings.xml><?xml version="1.0" encoding="utf-8"?>
<sst xmlns="http://schemas.openxmlformats.org/spreadsheetml/2006/main" count="276" uniqueCount="194">
  <si>
    <t>Total mängd mobil datatrafik</t>
  </si>
  <si>
    <r>
      <t xml:space="preserve">varav </t>
    </r>
    <r>
      <rPr>
        <b/>
        <i/>
        <sz val="10"/>
        <rFont val="Arial"/>
        <family val="2"/>
      </rPr>
      <t xml:space="preserve">över 100 </t>
    </r>
    <r>
      <rPr>
        <i/>
        <sz val="10"/>
        <rFont val="Arial"/>
        <family val="2"/>
      </rPr>
      <t>Gbyte per månad</t>
    </r>
  </si>
  <si>
    <t>Fotnoter</t>
  </si>
  <si>
    <r>
      <t>Abonnemang = kontraktabonnemang + kontantkort,  kontantkort redovisas under privat och enligt 3-månadsregel (för def. se kontantkort)</t>
    </r>
    <r>
      <rPr>
        <i/>
        <sz val="11"/>
        <rFont val="Garamond"/>
        <family val="1"/>
      </rPr>
      <t>.</t>
    </r>
    <r>
      <rPr>
        <sz val="11"/>
        <rFont val="Garamond"/>
        <family val="1"/>
      </rPr>
      <t xml:space="preserve"> M2M d.v.s. trådlös teknik för telematik och telemetri ska </t>
    </r>
    <r>
      <rPr>
        <u val="single"/>
        <sz val="11"/>
        <rFont val="Garamond"/>
        <family val="1"/>
      </rPr>
      <t>inte</t>
    </r>
    <r>
      <rPr>
        <sz val="11"/>
        <rFont val="Garamond"/>
        <family val="1"/>
      </rPr>
      <t xml:space="preserve"> inkluderas utan redovisas separat i fråga 19.</t>
    </r>
  </si>
  <si>
    <t>Abonnemang = kontraktabonnemang + kontantkort,  kontantkort redovisas under privat och enligt 3-månadsregel.</t>
  </si>
  <si>
    <t>Avser endast de intäkter och trafikminuter för terminering av samtal som tillfaller tjänstetillhandahållaren. I övriga fall redovisas de i fråga 30 och 31.</t>
  </si>
  <si>
    <t>Totalt antal abonnemang för M2M</t>
  </si>
  <si>
    <t>Totalt antal utgående samtal för fast telefoni:</t>
  </si>
  <si>
    <t>Utgående samtal från mobiltelefon till nationellt mobilnät:</t>
  </si>
  <si>
    <t>Utgående samtal från mobiltelefon till nationellt fastnät:</t>
  </si>
  <si>
    <t xml:space="preserve">Internationellt utgående samtal:  </t>
  </si>
  <si>
    <t>Totalt antal samtal för mobil telefoni:</t>
  </si>
  <si>
    <t>Instruktioner till frågeformuläret</t>
  </si>
  <si>
    <t>Namn på företag</t>
  </si>
  <si>
    <t>Kabel-tv:</t>
  </si>
  <si>
    <t>KOMMERSIELL VERKSAMHET</t>
  </si>
  <si>
    <t>Antal MMS skickade från mobiltelefon:</t>
  </si>
  <si>
    <t>Utgående taltrafik från mobiltelefon till nationellt mobilnät:</t>
  </si>
  <si>
    <t>Utgående taltrafik från mobiltelefon till nationellt fastnät:</t>
  </si>
  <si>
    <t xml:space="preserve">Internationellt utgående taltrafik:  </t>
  </si>
  <si>
    <t>Totalt antal taltrafikminuter för mobil telefoni:</t>
  </si>
  <si>
    <t>Privat</t>
  </si>
  <si>
    <t>Företag</t>
  </si>
  <si>
    <t>Totalt</t>
  </si>
  <si>
    <t>Samtal från fasta nät till mobilnät:</t>
  </si>
  <si>
    <t>Totalt antal utgående trafikminuter för fast telefoni:</t>
  </si>
  <si>
    <r>
      <t xml:space="preserve">Antal utgående trafikminuter från mobiltelefon </t>
    </r>
    <r>
      <rPr>
        <i/>
        <sz val="10"/>
        <rFont val="Arial"/>
        <family val="2"/>
      </rPr>
      <t xml:space="preserve"> (i tusental):</t>
    </r>
  </si>
  <si>
    <t>ISDN:</t>
  </si>
  <si>
    <t>Satellit:</t>
  </si>
  <si>
    <t xml:space="preserve"> </t>
  </si>
  <si>
    <t xml:space="preserve"> Ja / Nej </t>
  </si>
  <si>
    <t>FASTA SAMTALSTJÄNSTER</t>
  </si>
  <si>
    <t>Frågeformulär till</t>
  </si>
  <si>
    <t>Underlag till SMP-bedömningar</t>
  </si>
  <si>
    <t>Företagets namn:</t>
  </si>
  <si>
    <t xml:space="preserve">Organisationsnummer: </t>
  </si>
  <si>
    <t xml:space="preserve">Kontaktperson: </t>
  </si>
  <si>
    <t>Telefon:</t>
  </si>
  <si>
    <t>E-post:</t>
  </si>
  <si>
    <t>Hemsida:</t>
  </si>
  <si>
    <t>De övriga flikarna/delarna besvaras om ni har sådan verksamhet.</t>
  </si>
  <si>
    <t>Läs igenom försättsbladet innan ni börjar att fylla i uppgifterna</t>
  </si>
  <si>
    <t>xDSL:</t>
  </si>
  <si>
    <t>TV-TJÄNSTER</t>
  </si>
  <si>
    <t xml:space="preserve">Kommentar: </t>
  </si>
  <si>
    <t>PSTN (Modem upp till 56 kbit/s):</t>
  </si>
  <si>
    <t xml:space="preserve">     varav över 144 kbit/s och under 2 Mbit/s:</t>
  </si>
  <si>
    <t xml:space="preserve">     varav 2 Mbit/s och över samt under 10 Mbit/s:</t>
  </si>
  <si>
    <t>Totalt antal aktiva abonnemang:</t>
  </si>
  <si>
    <t>Kommentar:</t>
  </si>
  <si>
    <t>SAMPAKETERADE ABONNEMANG</t>
  </si>
  <si>
    <t>Typ av sampaketerat abonnemang</t>
  </si>
  <si>
    <t>Double-play:</t>
  </si>
  <si>
    <t>Fast telefoni och bredband:</t>
  </si>
  <si>
    <t>Fast telefoni och tv:</t>
  </si>
  <si>
    <t>Fast telefoni och mobiltelefoni:</t>
  </si>
  <si>
    <t>Mobiltelefoni och bredband:</t>
  </si>
  <si>
    <t>Mobiltelefoni och tv:</t>
  </si>
  <si>
    <t>Tv och bredband:</t>
  </si>
  <si>
    <t>Övriga kombinationer, ange vad under kommentarer:</t>
  </si>
  <si>
    <t>Totalt antal double-play slutkunder:</t>
  </si>
  <si>
    <t>Triple-play:</t>
  </si>
  <si>
    <t>Fast telefoni och bredband och tv:</t>
  </si>
  <si>
    <t>Fast telefoni och mobiltelefoni och tv:</t>
  </si>
  <si>
    <t>Mobiltelefoni och bredband och tv:</t>
  </si>
  <si>
    <t>Totalt antal trippel-play abonnemang:</t>
  </si>
  <si>
    <t>Quadruple -play:</t>
  </si>
  <si>
    <t>Fast telefoni och bredband och tv och mobiltelefoni:</t>
  </si>
  <si>
    <t>Totalt antal quadruple-play abonnemang:</t>
  </si>
  <si>
    <t>Totalt (Double-play, Triple-play och Quadruple-play):</t>
  </si>
  <si>
    <t>varav taltrafikminuter från UMTS- eller CDMA 2000-nät</t>
  </si>
  <si>
    <t>Annan fast Internetaccess (ange vad under kommentarer) :</t>
  </si>
  <si>
    <t>varav trafikminuter från IP-baserad telefoni:</t>
  </si>
  <si>
    <t>varav taltrafikminuter från kontantkort:</t>
  </si>
  <si>
    <r>
      <t>Antal slutkunder</t>
    </r>
    <r>
      <rPr>
        <i/>
        <sz val="10"/>
        <rFont val="Arial"/>
        <family val="2"/>
      </rPr>
      <t>:</t>
    </r>
  </si>
  <si>
    <t>Nej</t>
  </si>
  <si>
    <t>Ja</t>
  </si>
  <si>
    <t>Kontraktsabonnemang</t>
  </si>
  <si>
    <t>Fast telefoni och bredband och mobiltelefoni:</t>
  </si>
  <si>
    <t>varav via xDSL-access:</t>
  </si>
  <si>
    <t>varav via kabel-tv-access:</t>
  </si>
  <si>
    <t>varav via annan accessform (ange vad under kommentarer) :</t>
  </si>
  <si>
    <t>varav samtal från IP-baserad telefoni:</t>
  </si>
  <si>
    <t>INTERNETABONNEMANG</t>
  </si>
  <si>
    <t xml:space="preserve">     varav 10 Mbit/s och över samt under 30 Mbit/s:</t>
  </si>
  <si>
    <t>Fasta samtalstjänster (även IP-telefoni):</t>
  </si>
  <si>
    <t>Mobila samtals- och datatjänster samt mobilt bredband:</t>
  </si>
  <si>
    <t>Internetabonnemang:</t>
  </si>
  <si>
    <t>Tv-tjänster:</t>
  </si>
  <si>
    <t>Sampaketerade abonnemang:</t>
  </si>
  <si>
    <t>Sampaketerade tjänster avser kombinationserbjudanden som innehåller två eller flera tjänster så som fast och mobil telefoni, tv eller bredband och som erbjuds och marknadsförs som ett erbjudande eller med en prislista för de sampaketerade tjänsterna.</t>
  </si>
  <si>
    <t>Tv via marknät:</t>
  </si>
  <si>
    <t>Tv via satellit:</t>
  </si>
  <si>
    <t>Iptv via annan infrastruktur (ange vad under kommentar):</t>
  </si>
  <si>
    <t xml:space="preserve">Här avses den form av IP-baserad telefoni där telefonsamtal som rings av en abonnent till IP-baserad telefoni, ska kunna nå, och bli nådd av, telefoner kopplade till PSTN- och ISDN-näten. Även PBX:er som ansluts via IP-protokoll ska inkluderas. Exkludera Internettelefoni utan möjlighet att ringa vanliga telefonnummer och som saknar anslutning till det traditionella telefonnätet. </t>
  </si>
  <si>
    <t xml:space="preserve">Grossistprodukt för telefonabonnemang. Avser återförsäljning enligt avtal som slutits med TeliaSonera såväl före som efter den 18 maj 2005. TeliaSonera använder även produktbeteckningen Skanova Telefoniabonnemang (TAB). </t>
  </si>
  <si>
    <t xml:space="preserve">Ett PSTN-abonnemang är liktydigt med en huvudledning till egen slutkund där abonnemang för analog telefoni levereras. Vanligtvis är den operatör som har abonnemangskunder ägare av huvudledningen, alternativt hyr operatören huvudledningen av en nätoperatör (exempelvis genom fullt eller delat tillträde) eller köper en grossistprodukt för telefoniabonnemang. En indirekt ansluten kund, dvs. kund ansluten via GTA, förvalskund eller prefixkund, ska inte medräknas här.                                                                                                                                       </t>
  </si>
  <si>
    <t xml:space="preserve">Ett ISDN-abonnemang är liktydigt med en huvudledning till egen slutkund bestående antingen av basic rate eller primary rate ISDN. Vanligtvis är den operatör som har abonnemangskunder ägare av huvudledningen, alternativt hyr operatören huvudledningen av en nätoperatör eller köper en grossistprodukt för telefoniabonnemang.  En indirekt ansluten kund, dvs. kund ansluten via GTA, förvalskund eller prefixkund, ska inte medräknas här.                                        </t>
  </si>
  <si>
    <t xml:space="preserve">Local Loop Unbundling, dvs. tillträde för andra operatörer till konventionella abonnentledningar via det reglerade tillträdet i form av LLUB (fullt- eller delat tillträde). </t>
  </si>
  <si>
    <t>Inkluderar ej samtal till uppringd Internetaccess (se nedan), samtal till mobilnät, frisamtal, samtal med delad kostnad, betaltele- och massanropstjänster eller nummerupplysningstjänst.</t>
  </si>
  <si>
    <t xml:space="preserve">Här ska endast redovisas sådana samtal till uppringd Internetaccess som fakturerats till operatörens egna slutkunder, dvs. de samtal som registreras som samtal till uppringd Internetaccess på kundens faktura. Avser endast uppringd Internetaccess, dvs. via PSTN och ISDN. </t>
  </si>
  <si>
    <r>
      <t>Internationella samtal</t>
    </r>
    <r>
      <rPr>
        <sz val="10"/>
        <rFont val="Arial"/>
        <family val="2"/>
      </rPr>
      <t>:</t>
    </r>
  </si>
  <si>
    <t>Fast</t>
  </si>
  <si>
    <t>varav över 144 kbit/s och under 2 Mbit/s:</t>
  </si>
  <si>
    <t>varav 2 Mbit/s och över samt under 10 Mbit/s:</t>
  </si>
  <si>
    <t>varav 10 Mbit/s och över samt under 30 Mbit/s:</t>
  </si>
  <si>
    <t>Internettjänst</t>
  </si>
  <si>
    <t>MOBILA SAMTALS- OCH DATATJÄNSTER SAMT MOBILT BREDBAND</t>
  </si>
  <si>
    <t>Total antal abonnemang</t>
  </si>
  <si>
    <r>
      <t xml:space="preserve">varav </t>
    </r>
    <r>
      <rPr>
        <b/>
        <i/>
        <sz val="10"/>
        <rFont val="Arial"/>
        <family val="2"/>
      </rPr>
      <t>mindre än 0,1</t>
    </r>
    <r>
      <rPr>
        <i/>
        <sz val="10"/>
        <rFont val="Arial"/>
        <family val="2"/>
      </rPr>
      <t xml:space="preserve"> Gbyte per månad</t>
    </r>
  </si>
  <si>
    <r>
      <t xml:space="preserve">varav mellan </t>
    </r>
    <r>
      <rPr>
        <b/>
        <i/>
        <sz val="10"/>
        <rFont val="Arial"/>
        <family val="2"/>
      </rPr>
      <t>0,1 och 1</t>
    </r>
    <r>
      <rPr>
        <i/>
        <sz val="10"/>
        <rFont val="Arial"/>
        <family val="2"/>
      </rPr>
      <t xml:space="preserve"> Gbyte per månad</t>
    </r>
  </si>
  <si>
    <r>
      <t xml:space="preserve">varav mellan </t>
    </r>
    <r>
      <rPr>
        <b/>
        <i/>
        <sz val="10"/>
        <rFont val="Arial"/>
        <family val="2"/>
      </rPr>
      <t>1 och 5</t>
    </r>
    <r>
      <rPr>
        <i/>
        <sz val="10"/>
        <rFont val="Arial"/>
        <family val="2"/>
      </rPr>
      <t xml:space="preserve"> Gbyte per månad</t>
    </r>
  </si>
  <si>
    <r>
      <t xml:space="preserve">varav mellan </t>
    </r>
    <r>
      <rPr>
        <b/>
        <i/>
        <sz val="10"/>
        <rFont val="Arial"/>
        <family val="2"/>
      </rPr>
      <t>5 och 20</t>
    </r>
    <r>
      <rPr>
        <i/>
        <sz val="10"/>
        <rFont val="Arial"/>
        <family val="2"/>
      </rPr>
      <t xml:space="preserve"> Gbyte per månad:</t>
    </r>
  </si>
  <si>
    <r>
      <t xml:space="preserve">varav mellan </t>
    </r>
    <r>
      <rPr>
        <b/>
        <i/>
        <sz val="10"/>
        <rFont val="Arial"/>
        <family val="2"/>
      </rPr>
      <t>20 och 100</t>
    </r>
    <r>
      <rPr>
        <i/>
        <sz val="10"/>
        <rFont val="Arial"/>
        <family val="2"/>
      </rPr>
      <t xml:space="preserve"> Gbyte per månad</t>
    </r>
  </si>
  <si>
    <t>Antal SMS skickade från M2M-abonnemang:</t>
  </si>
  <si>
    <t>varav kontraktsabonnemang:</t>
  </si>
  <si>
    <t>varav 10 Mbit/s och över:</t>
  </si>
  <si>
    <t>Mobila samtalstjänster</t>
  </si>
  <si>
    <t>varav via avtal direkt med hushåll utan avtal om abonnemang med fastighetsägare:</t>
  </si>
  <si>
    <t>Totalt antal hushåll</t>
  </si>
  <si>
    <t>Agentverksamhet</t>
  </si>
  <si>
    <t xml:space="preserve">  varav i kabel-tv nät analogt</t>
  </si>
  <si>
    <t xml:space="preserve">  varav i kabel-tv nät digitalt</t>
  </si>
  <si>
    <t xml:space="preserve">  varav i fiber och fiber-LAN</t>
  </si>
  <si>
    <r>
      <t xml:space="preserve">Local Loop Unbundling, dvs. tillträde för andra operatörer till konventionella abonnentledningar via det </t>
    </r>
    <r>
      <rPr>
        <u val="single"/>
        <sz val="11"/>
        <rFont val="Garamond"/>
        <family val="1"/>
      </rPr>
      <t>reglerade</t>
    </r>
    <r>
      <rPr>
        <sz val="11"/>
        <rFont val="Garamond"/>
        <family val="1"/>
      </rPr>
      <t xml:space="preserve"> tillträdet i form av LLUB (fullt- eller delat tillträde). </t>
    </r>
  </si>
  <si>
    <t>Till exempel rena återförsäljarprodukter eller mera oförädlade produkter, såsom s.k. bitströmsprodukter.</t>
  </si>
  <si>
    <t xml:space="preserve">Internetaccess nås via ett fastighetsnät, dvs. ett LAN (lokalt nätverk) vanligtvis baserat på Ethernet-teknik. Fastighetsnätet förbinds till ett publikt fibernät, exempelvis ett områdesnät. Fastighetsnätet som kan bestå av optisk fiberkabel eller kopparbaserad kabel förbinder de enskilda bostäderna/verksamheterna med fastighetsnoden som i sin tur står i kontakt med områdesnäten. </t>
  </si>
  <si>
    <t xml:space="preserve">Som direkta kunder betraktas dock kunder till tjänstetillhandahållare som ägs till minst 50 procent av nätoperatören själv. </t>
  </si>
  <si>
    <t>Observera att ett abonnemang ingår i flera varav-poster, såsom både abonnemangsform och hastighet.</t>
  </si>
  <si>
    <t>M2M = machine-to-machine, d.v.s. trådlös teknik för  telematik och telemetri.</t>
  </si>
  <si>
    <t>Ange utgående taltrafikminuter, oavsett om de är debiterade eller ej. Taltrafikminuter från kontantkort redovisas under privat.</t>
  </si>
  <si>
    <t>För tjänstetillhandahållare/tredjepartsoperatör där nätkapacitet köps från en mobilnätsoperatör, avses taltrafik som terminerar i samma nät som det tjänstetillhandahållaren är ansluten till.</t>
  </si>
  <si>
    <t>Samtal från kontantkort redovisas under privat.</t>
  </si>
  <si>
    <t>1 Gbyte = 1 000 000 000 byte</t>
  </si>
  <si>
    <t>SMS och MMS skickade från kontantkort redovisas under privat.</t>
  </si>
  <si>
    <t>Här avses SMS som sänds från mobiltelefon eller mobilterminal. Även SMS som sänds utan att de debiteras per styck (de som ingår i abonnemang av typen 3 000 fria sms). Person-till-person</t>
  </si>
  <si>
    <t>För tjänstetillhandahållare/tredjepartsoperatör där nätkapacitet köps från en mobilnätsoperatör avses SMS som terminerar i samma nät som det tjänstetillhandahållaren är ansluten till.</t>
  </si>
  <si>
    <t>Här avses SMS som sänds från datorsystem t ex som påminnelse om tidbokning, massutskick som reklam eller bekräftelse på biljettköp. Maskin-till-person.</t>
  </si>
  <si>
    <t>Exkludera de tjänstetillhandahållare som ägs till 50 procent eller mer av nätoperatören själv. Inkludera övriga tjänstetillhandahållare och MVNO:s.</t>
  </si>
  <si>
    <t>Avser både nationellt och internationellt inkommande trafik.</t>
  </si>
  <si>
    <t>Antal abonnenter avser det antal kontrakt som tjänstetillhandahållaren av elektronisk kommunikation har för tillhandahållande av sampaketerade tjänster.</t>
  </si>
  <si>
    <t>TV</t>
  </si>
  <si>
    <t>Abonnemang på ett grundpaket av tv-kanaler som tillhandahålls hushåll/slutkunder, alltså det första kunden köper, inte tillvalspaket (ex. tvillingkort) eller tillvalskanaler. I det fall hushållet har dubbla abonnemang på ett grundpaket, där det ena tecknats indirekt via fastighetsägaren och det andra tecknats direkt med hushållet ska båda abonnemangen redovisas under respektive delfråga.</t>
  </si>
  <si>
    <t>Abonnemanget räknas som digitalt om den signal som distribueras  till det enskilda hushållet är digital.</t>
  </si>
  <si>
    <t>I det fall både analog och digital signal skickas till hushållet ska dessa hushåll redovisas under Digital tv i kabelnät.</t>
  </si>
  <si>
    <t xml:space="preserve">Med LAN-nät avses fast anslutning (lokalt nätverk, fastighetsnät) vanligtvis baserat på Ethernet-teknik. LAN:et förbinds med ett publikt fibernät, exempelvis ett områdesnät. </t>
  </si>
  <si>
    <t>Utgående och inkommande trafik för mobila datatjänster:</t>
  </si>
  <si>
    <t>Totalt antal abonnemang:</t>
  </si>
  <si>
    <t>varav via avtal med fastighetsägare</t>
  </si>
  <si>
    <t>första halvåret 2010</t>
  </si>
  <si>
    <t>underlag till SMP-bedömningar och svensk telemarknad första halvåret 2010</t>
  </si>
  <si>
    <t xml:space="preserve">          varav inom eget nät:</t>
  </si>
  <si>
    <t>varav samtal från kontantkort:</t>
  </si>
  <si>
    <t>varav samtal från UMTS- eller CDMA 2000-nät:</t>
  </si>
  <si>
    <t>varav 30 Mbit/s och över samt under 100 Mbit/s:</t>
  </si>
  <si>
    <t>varav uppströms över 144 kbit/s men under 2 Mbit/s</t>
  </si>
  <si>
    <t>varav uppströms 2 Mbit/s och över samt under 10 Mbit/s</t>
  </si>
  <si>
    <r>
      <t>Uppgifter om kommersiell verksamhet</t>
    </r>
    <r>
      <rPr>
        <b/>
        <i/>
        <sz val="12"/>
        <rFont val="Arial"/>
        <family val="2"/>
      </rPr>
      <t xml:space="preserve"> </t>
    </r>
    <r>
      <rPr>
        <b/>
        <sz val="12"/>
        <rFont val="Arial"/>
        <family val="2"/>
      </rPr>
      <t xml:space="preserve">besvaras av samtliga företag. </t>
    </r>
  </si>
  <si>
    <t xml:space="preserve">          varav från M2M abonnemang </t>
  </si>
  <si>
    <t xml:space="preserve">Svar på frågeformuläret fylls i via ett webbaserat formulär. </t>
  </si>
  <si>
    <t>Svar ska lämnas senast 15 september 2010.</t>
  </si>
  <si>
    <t xml:space="preserve">Svensk Telemarknad </t>
  </si>
  <si>
    <t>D.nr:               10- 7317</t>
  </si>
  <si>
    <t>D.nr:          10- 7317</t>
  </si>
  <si>
    <t xml:space="preserve">Avser samtal från / med förbetalt telefonkort från telefonautomat (både nationella och internationella samtal); samtal med delad kostnad (077-); nummerupplysningstjänst (118 XYZ); betalteletjänst och massanroptjänst (0900-, 0939-, 0944- och 099-). </t>
  </si>
  <si>
    <t>Avser aktiva förvalskunder där kunden är indirekt ansluten. Med aktiv avses att kunden har ringt minst ett samtal under det andra kvartalet 2010. Observera att om en kund har olika förval för nationella samtal och internationella samtal så motsvarar detta endast en kund. Motsvarar engelskans Carrier PreSelect (CPS). Avser förval för både PSTN och ISDN.</t>
  </si>
  <si>
    <t xml:space="preserve">Antalet prefixkunder är liktydigt med antalet kunder som är anmälda/registrerade hos operatören för sådan telefoni där kunden själv måste slå operatörens prefixnummer innan abonnentnumret slås. Förvalskunder ska inte medräknas. Med aktiv avses att kunden har ringt minst ett samtal med prefix under det andra kvartalet 2010. Motsvarar engelskans Call by Call Select. </t>
  </si>
  <si>
    <t xml:space="preserve">Inkludera även de med abonnemang för taltjänst som även har abonnemang på data men som inte använt sin data-access minst en gång under det andra kvartalet 2010 eller inte betalat abonnemangsavgift för det under det andra kvartalet 2010.  </t>
  </si>
  <si>
    <t xml:space="preserve">För kontantkort gäller att de ska fyllts på, eller genererat (utgående eller inkommande) trafik (minuter eller data) eller intäkter under det andra kvartalet 2010, samtliga kontantkort redovisas under privat. </t>
  </si>
  <si>
    <t xml:space="preserve">Inkludera endast abonnemang för taltjänst som även möjliggör överföring av paketdata och där data-accessen använts minst en gång under det andra kvartalet 2010 eller där särskild avgift för mobil paketdata betalats under det andra kvartalet 2010.  </t>
  </si>
  <si>
    <t xml:space="preserve">Inkludera abonnemang som i huvudsak används för mobil paketdata och där data-accessen använts minst en gång under det andra kvartalet 2010 eller där abonnemangsavgift betalats under det andra kvartalet 2010. Abonnemanget ska inte ha genererat några taltrafikminuter under andra kvartalet 2010.  </t>
  </si>
  <si>
    <t>För aktiva UMTS-, och CDMA 2000-abonnemang gäller att de ska ha genererat trafik (minuter eller data) i UMTS-, eller CDMA 2000-näten under andra kvartalet 2010.</t>
  </si>
  <si>
    <t xml:space="preserve">Avtalet om abonnemang  kan ha tecknats direkt med hushåll/slutkund eller indirekt via fastighetsägare eller liknande sammanslutningar (t.ex. bostadsrättsföreingar). Abonnemanget anses vara aktivt om betalning av abonnemangsavgift skett under det andra kvartalet 2010. </t>
  </si>
  <si>
    <t xml:space="preserve">Mobilabonnemang som används för mobil paketdata eller M2M ska inte redovisas här. </t>
  </si>
  <si>
    <t>Digitaltv i kabelnät där ni har avtal direkt med hushåll som i sin tur även har avtal om analogt abonnemang indirekt via fastighetsägare:</t>
  </si>
  <si>
    <t>Iptv via xDSL:</t>
  </si>
  <si>
    <t>Fråga 8: Från slutkund utgående och inkommande trafik för mobila datatjänster i UMTS-, GSM- eller CDMA 2000-nät under första halvåret 2010:</t>
  </si>
  <si>
    <t>Fråga 14 riktar sig till de aktörer som har avtal med hushåll eller fastighetsägare om abonnemang på ett grundpaket av tv-kanaler .</t>
  </si>
  <si>
    <t>Fråga 15 riktar sig till de programagenturer som säljer tv-kanaler vidare till t ex nät- eller fastighetsägare och kabel-tv-operatörer (SMATV) . SPA och Canal Digital har sådan verksamhet .</t>
  </si>
  <si>
    <t>Avser IP-telefoniabonnemang där accessformen inte är känd</t>
  </si>
  <si>
    <t>Avser bundlingsprodukter där abonnenten köper minst 1 GByte datatrafik. I praktiken innebär det smartphones som används för både samtal och mobilt bredband.</t>
  </si>
  <si>
    <t>Avser mobilabonnemang som har fastnätsnummer t ex TeliaSoneras Mitt hemnummer och HI3Gs 3Hemnummer.</t>
  </si>
  <si>
    <t>Trafik från och till kontantkort redovisas som privat</t>
  </si>
  <si>
    <t>Med aktivt abonnemang avses det abonnemang som använt sin access minst en gång under det andra kvartalet 2010 (gäller endast de kunder som inte betalar abonnemangsavgift). Om kunden betalar abonnemangsavgift anses kunden vara aktiv om betalning skett under det andra kvartalet 2010. Ifall en bostadsrättsförening eller motsvarande är slutkund ska antalet bakomliggande aktiva Internetaccesser anges under privat istället för antalet abonnemang. OBS! här avses endast slutkunder till ISP:er. Operatörer som enbart tillhandahåller en bredbandsaccess utan Internettjänst ska inte inkludera dessa kunder.</t>
  </si>
  <si>
    <t>Abonnemanget räknas som analogt om den signal som distribueras till det enskilda hushållet är analog.</t>
  </si>
  <si>
    <t>Om sampakterade tjänster erbjuds i samarbete med annan aktör, ange namnet på aktören i kommentarfältet.</t>
  </si>
  <si>
    <t>varav 100 Mbit/s och över:</t>
  </si>
  <si>
    <t>varav uppströms 10 Mbit/s och över</t>
  </si>
  <si>
    <t>Fråga 3: Antal utgående samtal (i tusental) från slutkund för fast telefoni (PSTN, ISDN och IP-baserad telefoni) under första halvåret 2010:</t>
  </si>
  <si>
    <t>Avser abonnemang som omfattar både själva telefoniaccessen och samtalstrafiken (alltså inte förval)</t>
  </si>
  <si>
    <t xml:space="preserve">LTE (Long Term Evolution).  Den benämns även 4G, fjärde generationens mobila nät.
</t>
  </si>
  <si>
    <t>Sampaketerade tjänster</t>
  </si>
  <si>
    <t>Svensk telemarknad första halvåret 2010</t>
  </si>
  <si>
    <t>Inom vilken/vilka delverksamheter hade ni verksamhet i Sverige under första halvåret 2010?</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</si>
</sst>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72">
    <font>
      <sz val="10"/>
      <name val="Arial"/>
      <family val="0"/>
    </font>
    <font>
      <sz val="11"/>
      <color indexed="8"/>
      <name val="Calibri"/>
      <family val="2"/>
    </font>
    <font>
      <sz val="12"/>
      <name val="Arial"/>
      <family val="2"/>
    </font>
    <font>
      <b/>
      <sz val="12"/>
      <name val="Garamond"/>
      <family val="1"/>
    </font>
    <font>
      <sz val="9"/>
      <name val="Arial"/>
      <family val="2"/>
    </font>
    <font>
      <b/>
      <sz val="10"/>
      <name val="Garamond"/>
      <family val="1"/>
    </font>
    <font>
      <sz val="10"/>
      <name val="Garamond"/>
      <family val="1"/>
    </font>
    <font>
      <b/>
      <sz val="20"/>
      <name val="Arial"/>
      <family val="2"/>
    </font>
    <font>
      <sz val="22"/>
      <name val="Arial"/>
      <family val="2"/>
    </font>
    <font>
      <i/>
      <sz val="10"/>
      <name val="Garamond"/>
      <family val="1"/>
    </font>
    <font>
      <b/>
      <i/>
      <sz val="10"/>
      <name val="Garamond"/>
      <family val="1"/>
    </font>
    <font>
      <b/>
      <sz val="11"/>
      <name val="Garamond"/>
      <family val="1"/>
    </font>
    <font>
      <b/>
      <sz val="12"/>
      <name val="Arial"/>
      <family val="2"/>
    </font>
    <font>
      <b/>
      <sz val="11"/>
      <name val="Arial"/>
      <family val="2"/>
    </font>
    <font>
      <i/>
      <sz val="11"/>
      <name val="Garamond"/>
      <family val="1"/>
    </font>
    <font>
      <b/>
      <i/>
      <sz val="12"/>
      <name val="Garamond"/>
      <family val="1"/>
    </font>
    <font>
      <b/>
      <sz val="10"/>
      <color indexed="10"/>
      <name val="Arial"/>
      <family val="2"/>
    </font>
    <font>
      <b/>
      <i/>
      <sz val="10"/>
      <name val="Arial"/>
      <family val="2"/>
    </font>
    <font>
      <b/>
      <sz val="10"/>
      <name val="Arial"/>
      <family val="2"/>
    </font>
    <font>
      <i/>
      <sz val="10"/>
      <name val="Arial"/>
      <family val="2"/>
    </font>
    <font>
      <sz val="11"/>
      <name val="Garamond"/>
      <family val="1"/>
    </font>
    <font>
      <u val="single"/>
      <sz val="11"/>
      <name val="Garamond"/>
      <family val="1"/>
    </font>
    <font>
      <sz val="8"/>
      <name val="Garamond"/>
      <family val="1"/>
    </font>
    <font>
      <i/>
      <sz val="12"/>
      <color indexed="10"/>
      <name val="Garamond"/>
      <family val="1"/>
    </font>
    <font>
      <sz val="10"/>
      <color indexed="9"/>
      <name val="Arial"/>
      <family val="2"/>
    </font>
    <font>
      <sz val="12"/>
      <color indexed="9"/>
      <name val="Arial"/>
      <family val="2"/>
    </font>
    <font>
      <b/>
      <sz val="12"/>
      <color indexed="9"/>
      <name val="Garamond"/>
      <family val="1"/>
    </font>
    <font>
      <sz val="8"/>
      <name val="Arial"/>
      <family val="2"/>
    </font>
    <font>
      <b/>
      <sz val="9"/>
      <name val="Arial"/>
      <family val="2"/>
    </font>
    <font>
      <b/>
      <sz val="14"/>
      <color indexed="10"/>
      <name val="Garamond"/>
      <family val="1"/>
    </font>
    <font>
      <b/>
      <sz val="12"/>
      <color indexed="12"/>
      <name val="Garamond"/>
      <family val="1"/>
    </font>
    <font>
      <b/>
      <i/>
      <sz val="12"/>
      <name val="Arial"/>
      <family val="2"/>
    </font>
    <font>
      <sz val="13"/>
      <name val="Arial"/>
      <family val="2"/>
    </font>
    <font>
      <b/>
      <sz val="13"/>
      <name val="Garamond"/>
      <family val="1"/>
    </font>
    <font>
      <sz val="14"/>
      <name val="Arial"/>
      <family val="2"/>
    </font>
    <font>
      <b/>
      <u val="single"/>
      <sz val="12"/>
      <name val="Arial"/>
      <family val="2"/>
    </font>
    <font>
      <sz val="10"/>
      <color indexed="22"/>
      <name val="Arial"/>
      <family val="2"/>
    </font>
    <font>
      <b/>
      <sz val="10"/>
      <color indexed="12"/>
      <name val="Arial"/>
      <family val="2"/>
    </font>
    <font>
      <b/>
      <sz val="10"/>
      <color indexed="56"/>
      <name val="Arial"/>
      <family val="2"/>
    </font>
    <font>
      <sz val="10"/>
      <color indexed="10"/>
      <name val="Arial"/>
      <family val="2"/>
    </font>
    <font>
      <sz val="10"/>
      <name val="Verdana"/>
      <family val="2"/>
    </font>
    <font>
      <b/>
      <sz val="10"/>
      <name val="Verdana"/>
      <family val="2"/>
    </font>
    <font>
      <b/>
      <sz val="14"/>
      <name val="Verdana"/>
      <family val="2"/>
    </font>
    <font>
      <b/>
      <sz val="20"/>
      <name val="Verdana"/>
      <family val="2"/>
    </font>
    <font>
      <b/>
      <sz val="13"/>
      <name val="Verdana"/>
      <family val="2"/>
    </font>
    <font>
      <b/>
      <sz val="12"/>
      <name val="Verdana"/>
      <family val="2"/>
    </font>
    <font>
      <sz val="11"/>
      <name val="Verdana"/>
      <family val="2"/>
    </font>
    <font>
      <b/>
      <sz val="12"/>
      <color indexed="10"/>
      <name val="Arial"/>
      <family val="2"/>
    </font>
    <font>
      <sz val="8"/>
      <name val="Verdan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color indexed="8"/>
      <name val="Garamond"/>
      <family val="0"/>
    </font>
    <font>
      <sz val="10"/>
      <color indexed="8"/>
      <name val="Garamond"/>
      <family val="0"/>
    </font>
    <font>
      <b/>
      <sz val="8"/>
      <color indexed="8"/>
      <name val="Verdana"/>
      <family val="0"/>
    </font>
    <font>
      <sz val="8"/>
      <color indexed="8"/>
      <name val="Verdana"/>
      <family val="0"/>
    </font>
    <font>
      <b/>
      <sz val="10"/>
      <color indexed="8"/>
      <name val="Garamond"/>
      <family val="0"/>
    </font>
    <font>
      <b/>
      <u val="single"/>
      <sz val="10"/>
      <color indexed="8"/>
      <name val="Garamond"/>
      <family val="0"/>
    </font>
    <font>
      <b/>
      <sz val="8"/>
      <color indexed="8"/>
      <name val="Garamond"/>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s>
  <borders count="12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top/>
      <bottom/>
    </border>
    <border>
      <left/>
      <right/>
      <top/>
      <bottom style="thin"/>
    </border>
    <border>
      <left style="thin"/>
      <right/>
      <top/>
      <bottom style="thin"/>
    </border>
    <border>
      <left/>
      <right style="thin"/>
      <top/>
      <bottom style="thin"/>
    </border>
    <border>
      <left/>
      <right/>
      <top style="medium"/>
      <bottom/>
    </border>
    <border>
      <left/>
      <right/>
      <top/>
      <bottom style="medium"/>
    </border>
    <border>
      <left style="thin">
        <color indexed="9"/>
      </left>
      <right/>
      <top/>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thin"/>
      <bottom/>
    </border>
    <border>
      <left style="thin"/>
      <right style="hair"/>
      <top style="hair"/>
      <bottom/>
    </border>
    <border>
      <left style="hair"/>
      <right style="hair"/>
      <top style="hair"/>
      <bottom/>
    </border>
    <border>
      <left style="hair"/>
      <right style="thin"/>
      <top style="hair"/>
      <bottom/>
    </border>
    <border>
      <left style="thin"/>
      <right style="hair"/>
      <top style="hair"/>
      <bottom style="hair"/>
    </border>
    <border>
      <left style="hair"/>
      <right style="hair"/>
      <top style="hair"/>
      <bottom style="hair"/>
    </border>
    <border>
      <left style="thin"/>
      <right style="thin"/>
      <top style="hair"/>
      <bottom style="hair"/>
    </border>
    <border>
      <left style="thin"/>
      <right style="thin"/>
      <top style="hair"/>
      <bottom style="double"/>
    </border>
    <border>
      <left style="thin"/>
      <right style="thin"/>
      <top style="double"/>
      <bottom style="hair"/>
    </border>
    <border>
      <left style="hair"/>
      <right style="thin"/>
      <top style="double"/>
      <bottom style="hair"/>
    </border>
    <border>
      <left/>
      <right style="hair"/>
      <top style="hair"/>
      <bottom style="thin"/>
    </border>
    <border>
      <left/>
      <right/>
      <top style="thin"/>
      <bottom style="thin"/>
    </border>
    <border>
      <left/>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thin"/>
      <top style="double"/>
      <bottom/>
    </border>
    <border>
      <left style="thin"/>
      <right style="hair"/>
      <top style="hair"/>
      <bottom style="thin"/>
    </border>
    <border>
      <left style="hair"/>
      <right style="hair"/>
      <top style="hair"/>
      <bottom style="thin"/>
    </border>
    <border>
      <left style="thin"/>
      <right/>
      <top style="thin"/>
      <bottom style="thin"/>
    </border>
    <border>
      <left style="thin"/>
      <right style="thin"/>
      <top/>
      <bottom style="hair"/>
    </border>
    <border>
      <left/>
      <right style="hair"/>
      <top/>
      <bottom style="hair"/>
    </border>
    <border>
      <left style="thin"/>
      <right/>
      <top style="double"/>
      <bottom/>
    </border>
    <border>
      <left style="hair"/>
      <right style="hair"/>
      <top style="double"/>
      <bottom style="hair"/>
    </border>
    <border>
      <left style="thin"/>
      <right style="hair"/>
      <top style="thin"/>
      <bottom style="hair"/>
    </border>
    <border>
      <left style="hair"/>
      <right style="hair"/>
      <top style="thin"/>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thin"/>
      <top/>
      <bottom style="thin"/>
    </border>
    <border>
      <left style="thin"/>
      <right style="hair"/>
      <top/>
      <bottom style="thin"/>
    </border>
    <border>
      <left style="thin"/>
      <right style="thin"/>
      <top/>
      <bottom/>
    </border>
    <border>
      <left style="thin"/>
      <right style="thin"/>
      <top style="hair"/>
      <bottom style="thin"/>
    </border>
    <border>
      <left/>
      <right/>
      <top style="thin"/>
      <bottom/>
    </border>
    <border>
      <left style="thin"/>
      <right style="thin"/>
      <top style="hair"/>
      <bottom/>
    </border>
    <border>
      <left/>
      <right style="hair"/>
      <top style="hair"/>
      <bottom/>
    </border>
    <border>
      <left style="thin"/>
      <right style="thin"/>
      <top style="thin"/>
      <bottom style="thin"/>
    </border>
    <border>
      <left style="thin"/>
      <right style="thin"/>
      <top style="double"/>
      <bottom style="thin"/>
    </border>
    <border>
      <left style="hair"/>
      <right style="thin"/>
      <top style="double"/>
      <bottom/>
    </border>
    <border>
      <left style="hair"/>
      <right style="thin"/>
      <top style="double"/>
      <bottom style="thin"/>
    </border>
    <border>
      <left style="thin"/>
      <right/>
      <top style="thin"/>
      <bottom style="hair"/>
    </border>
    <border>
      <left style="thin"/>
      <right/>
      <top style="hair"/>
      <bottom style="thin"/>
    </border>
    <border>
      <left style="thin"/>
      <right/>
      <top style="hair"/>
      <bottom style="hair"/>
    </border>
    <border>
      <left/>
      <right style="thin"/>
      <top style="hair"/>
      <bottom style="hair"/>
    </border>
    <border>
      <left style="thin"/>
      <right style="thin"/>
      <top style="thin"/>
      <bottom/>
    </border>
    <border>
      <left/>
      <right style="hair"/>
      <top style="thin"/>
      <bottom style="hair"/>
    </border>
    <border>
      <left style="thin"/>
      <right style="thin"/>
      <top/>
      <bottom style="double"/>
    </border>
    <border>
      <left style="thin"/>
      <right style="hair"/>
      <top style="double"/>
      <bottom style="hair"/>
    </border>
    <border>
      <left/>
      <right style="hair"/>
      <top style="double"/>
      <bottom/>
    </border>
    <border>
      <left style="thin"/>
      <right style="hair"/>
      <top/>
      <bottom style="double"/>
    </border>
    <border>
      <left style="hair"/>
      <right style="thin"/>
      <top/>
      <bottom style="double"/>
    </border>
    <border>
      <left style="hair"/>
      <right style="hair"/>
      <top style="double"/>
      <bottom/>
    </border>
    <border>
      <left/>
      <right style="hair"/>
      <top/>
      <bottom style="thin"/>
    </border>
    <border>
      <left style="thin"/>
      <right style="thin"/>
      <top style="thin"/>
      <bottom style="hair"/>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hair"/>
    </border>
    <border>
      <left/>
      <right/>
      <top style="hair"/>
      <bottom style="hair"/>
    </border>
    <border>
      <left/>
      <right style="hair"/>
      <top style="hair"/>
      <bottom style="hair"/>
    </border>
    <border>
      <left/>
      <right/>
      <top style="hair"/>
      <bottom style="thin"/>
    </border>
    <border>
      <left style="hair"/>
      <right style="hair"/>
      <top/>
      <bottom style="thin"/>
    </border>
    <border>
      <left style="hair"/>
      <right style="thin"/>
      <top/>
      <bottom style="thin"/>
    </border>
    <border>
      <left style="thin"/>
      <right/>
      <top style="thin"/>
      <bottom/>
    </border>
    <border>
      <left style="thin"/>
      <right/>
      <top style="hair"/>
      <bottom/>
    </border>
    <border>
      <left/>
      <right style="thin"/>
      <top style="thin"/>
      <bottom/>
    </border>
    <border>
      <left/>
      <right style="thin"/>
      <top style="thin"/>
      <bottom style="hair"/>
    </border>
    <border>
      <left style="thin"/>
      <right/>
      <top style="double"/>
      <bottom style="thin"/>
    </border>
    <border>
      <left/>
      <right/>
      <top style="double"/>
      <bottom style="thin"/>
    </border>
    <border>
      <left style="hair"/>
      <right/>
      <top style="thin"/>
      <bottom style="hair"/>
    </border>
    <border>
      <left style="thin"/>
      <right/>
      <top/>
      <bottom style="double"/>
    </border>
    <border>
      <left style="thin"/>
      <right style="hair"/>
      <top style="double"/>
      <bottom style="thin"/>
    </border>
    <border>
      <left style="hair"/>
      <right/>
      <top style="double"/>
      <bottom style="thin"/>
    </border>
    <border>
      <left style="hair"/>
      <right/>
      <top style="thin"/>
      <bottom/>
    </border>
    <border>
      <left style="hair"/>
      <right/>
      <top style="hair"/>
      <bottom style="double"/>
    </border>
    <border>
      <left style="thin"/>
      <right/>
      <top style="double"/>
      <bottom style="hair"/>
    </border>
    <border>
      <left style="thin"/>
      <right/>
      <top style="hair"/>
      <bottom style="double"/>
    </border>
    <border>
      <left/>
      <right/>
      <top style="thin"/>
      <bottom style="double"/>
    </border>
    <border>
      <left style="hair"/>
      <right style="hair"/>
      <top style="double"/>
      <bottom style="thin"/>
    </border>
    <border>
      <left/>
      <right/>
      <top style="hair"/>
      <bottom/>
    </border>
    <border>
      <left style="thin"/>
      <right style="hair"/>
      <top style="thin"/>
      <bottom style="dashed"/>
    </border>
    <border>
      <left style="thin"/>
      <right style="hair"/>
      <top style="dashed"/>
      <bottom style="dashed"/>
    </border>
    <border>
      <left style="thin"/>
      <right style="hair"/>
      <top style="dashed"/>
      <bottom style="thin"/>
    </border>
    <border>
      <left style="hair"/>
      <right/>
      <top style="thin"/>
      <bottom style="dashed"/>
    </border>
    <border>
      <left style="hair"/>
      <right/>
      <top style="dashed"/>
      <bottom style="dashed"/>
    </border>
    <border>
      <left style="hair"/>
      <right/>
      <top style="dashed"/>
      <bottom style="thin"/>
    </border>
    <border>
      <left style="thin"/>
      <right/>
      <top/>
      <bottom style="hair"/>
    </border>
    <border>
      <left/>
      <right/>
      <top/>
      <bottom style="hair"/>
    </border>
    <border>
      <left/>
      <right style="thin"/>
      <top/>
      <bottom style="hair"/>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thin"/>
      <top style="hair"/>
      <bottom/>
    </border>
    <border>
      <left/>
      <right style="thin"/>
      <top style="hair"/>
      <bottom style="thin"/>
    </border>
    <border>
      <left style="medium"/>
      <right style="medium"/>
      <top style="medium"/>
      <botto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0" fillId="16" borderId="1" applyNumberFormat="0" applyFont="0" applyAlignment="0" applyProtection="0"/>
    <xf numFmtId="0" fontId="50" fillId="17" borderId="2" applyNumberFormat="0" applyAlignment="0" applyProtection="0"/>
    <xf numFmtId="0" fontId="5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53" fillId="0" borderId="0" applyNumberFormat="0" applyFill="0" applyBorder="0" applyAlignment="0" applyProtection="0"/>
    <xf numFmtId="0" fontId="54" fillId="7" borderId="2" applyNumberFormat="0" applyAlignment="0" applyProtection="0"/>
    <xf numFmtId="0" fontId="55" fillId="22" borderId="3" applyNumberFormat="0" applyAlignment="0" applyProtection="0"/>
    <xf numFmtId="0" fontId="56" fillId="0" borderId="4" applyNumberFormat="0" applyFill="0" applyAlignment="0" applyProtection="0"/>
    <xf numFmtId="0" fontId="57" fillId="23"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17" borderId="9" applyNumberFormat="0" applyAlignment="0" applyProtection="0"/>
    <xf numFmtId="0" fontId="64" fillId="0" borderId="0" applyNumberFormat="0" applyFill="0" applyBorder="0" applyAlignment="0" applyProtection="0"/>
  </cellStyleXfs>
  <cellXfs count="621">
    <xf numFmtId="0" fontId="0" fillId="0" borderId="0" xfId="0" applyAlignment="1">
      <alignment/>
    </xf>
    <xf numFmtId="0" fontId="0" fillId="0" borderId="0" xfId="0" applyFill="1" applyAlignment="1">
      <alignment/>
    </xf>
    <xf numFmtId="0" fontId="0" fillId="17" borderId="0" xfId="0" applyFill="1" applyAlignment="1">
      <alignment/>
    </xf>
    <xf numFmtId="0" fontId="8" fillId="17" borderId="0" xfId="0" applyFont="1" applyFill="1" applyAlignment="1">
      <alignment/>
    </xf>
    <xf numFmtId="0" fontId="0" fillId="17" borderId="0" xfId="0" applyFill="1" applyBorder="1" applyAlignment="1">
      <alignment/>
    </xf>
    <xf numFmtId="0" fontId="0" fillId="17" borderId="0" xfId="0" applyFill="1" applyAlignment="1">
      <alignment horizontal="center"/>
    </xf>
    <xf numFmtId="0" fontId="0" fillId="17" borderId="0" xfId="0" applyFont="1" applyFill="1" applyAlignment="1">
      <alignment/>
    </xf>
    <xf numFmtId="0" fontId="0" fillId="17" borderId="0" xfId="0" applyFont="1" applyFill="1" applyBorder="1" applyAlignment="1">
      <alignment/>
    </xf>
    <xf numFmtId="0" fontId="2" fillId="24" borderId="0" xfId="0" applyFont="1" applyFill="1" applyBorder="1" applyAlignment="1">
      <alignment horizontal="center"/>
    </xf>
    <xf numFmtId="0" fontId="3" fillId="24" borderId="0" xfId="0" applyFont="1" applyFill="1" applyBorder="1" applyAlignment="1">
      <alignment horizontal="right"/>
    </xf>
    <xf numFmtId="0" fontId="0" fillId="24" borderId="0" xfId="0" applyFill="1" applyBorder="1" applyAlignment="1">
      <alignment horizontal="center"/>
    </xf>
    <xf numFmtId="0" fontId="32" fillId="17" borderId="0" xfId="0" applyFont="1" applyFill="1" applyBorder="1" applyAlignment="1">
      <alignment/>
    </xf>
    <xf numFmtId="0" fontId="32" fillId="17" borderId="0" xfId="0" applyFont="1" applyFill="1" applyAlignment="1">
      <alignment/>
    </xf>
    <xf numFmtId="0" fontId="34" fillId="17" borderId="0" xfId="0" applyFont="1" applyFill="1" applyBorder="1" applyAlignment="1">
      <alignment/>
    </xf>
    <xf numFmtId="0" fontId="34" fillId="17" borderId="0" xfId="0" applyFont="1" applyFill="1" applyAlignment="1">
      <alignment/>
    </xf>
    <xf numFmtId="0" fontId="3" fillId="24" borderId="0" xfId="0" applyFont="1" applyFill="1" applyBorder="1" applyAlignment="1">
      <alignment/>
    </xf>
    <xf numFmtId="0" fontId="0" fillId="24" borderId="0" xfId="0" applyFill="1" applyBorder="1" applyAlignment="1">
      <alignment/>
    </xf>
    <xf numFmtId="0" fontId="0" fillId="17" borderId="0" xfId="0" applyFill="1" applyBorder="1" applyAlignment="1">
      <alignment horizontal="center"/>
    </xf>
    <xf numFmtId="0" fontId="0" fillId="24" borderId="0" xfId="0" applyFill="1" applyBorder="1" applyAlignment="1">
      <alignment/>
    </xf>
    <xf numFmtId="0" fontId="4" fillId="24" borderId="0" xfId="0" applyFont="1" applyFill="1" applyBorder="1" applyAlignment="1">
      <alignment horizontal="left"/>
    </xf>
    <xf numFmtId="0" fontId="12" fillId="24" borderId="0" xfId="0" applyFont="1" applyFill="1" applyBorder="1" applyAlignment="1">
      <alignment horizontal="center"/>
    </xf>
    <xf numFmtId="0" fontId="0" fillId="22" borderId="0" xfId="0" applyFill="1" applyBorder="1" applyAlignment="1">
      <alignment/>
    </xf>
    <xf numFmtId="0" fontId="0" fillId="22" borderId="0" xfId="0" applyFill="1" applyAlignment="1">
      <alignment/>
    </xf>
    <xf numFmtId="0" fontId="0" fillId="0" borderId="10" xfId="0" applyFill="1" applyBorder="1" applyAlignment="1">
      <alignment/>
    </xf>
    <xf numFmtId="0" fontId="37" fillId="24" borderId="0"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xf>
    <xf numFmtId="0" fontId="27" fillId="0" borderId="0" xfId="0" applyFont="1" applyFill="1" applyBorder="1" applyAlignment="1">
      <alignment horizontal="left" wrapText="1" indent="3"/>
    </xf>
    <xf numFmtId="0" fontId="0" fillId="0" borderId="11" xfId="0" applyFill="1" applyBorder="1" applyAlignment="1">
      <alignment/>
    </xf>
    <xf numFmtId="0" fontId="5" fillId="0" borderId="0" xfId="0" applyFont="1" applyFill="1" applyBorder="1" applyAlignment="1">
      <alignment horizontal="left" wrapText="1"/>
    </xf>
    <xf numFmtId="0" fontId="5" fillId="0" borderId="10" xfId="0" applyFont="1" applyFill="1" applyBorder="1" applyAlignment="1">
      <alignment horizontal="left" wrapText="1"/>
    </xf>
    <xf numFmtId="0" fontId="0" fillId="0" borderId="11"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5" fillId="0" borderId="11" xfId="0" applyFont="1" applyFill="1" applyBorder="1" applyAlignment="1">
      <alignment horizontal="left" wrapText="1"/>
    </xf>
    <xf numFmtId="0" fontId="33" fillId="0" borderId="11" xfId="0" applyFont="1" applyFill="1" applyBorder="1" applyAlignment="1">
      <alignment horizontal="left" wrapText="1"/>
    </xf>
    <xf numFmtId="0" fontId="33" fillId="0" borderId="0" xfId="0" applyFont="1" applyFill="1" applyBorder="1" applyAlignment="1">
      <alignment horizontal="left" wrapText="1"/>
    </xf>
    <xf numFmtId="0" fontId="33" fillId="0" borderId="10" xfId="0" applyFont="1" applyFill="1" applyBorder="1" applyAlignment="1">
      <alignment horizontal="left" wrapText="1"/>
    </xf>
    <xf numFmtId="0" fontId="5" fillId="0" borderId="11" xfId="0" applyFont="1" applyFill="1" applyBorder="1" applyAlignment="1">
      <alignment horizontal="left"/>
    </xf>
    <xf numFmtId="0" fontId="5" fillId="0" borderId="0" xfId="0" applyFont="1" applyFill="1" applyBorder="1" applyAlignment="1">
      <alignment horizontal="left"/>
    </xf>
    <xf numFmtId="0" fontId="2" fillId="0" borderId="10" xfId="0" applyFont="1" applyFill="1" applyBorder="1" applyAlignment="1">
      <alignment horizontal="center"/>
    </xf>
    <xf numFmtId="0" fontId="35" fillId="0" borderId="11" xfId="0" applyFont="1" applyFill="1" applyBorder="1" applyAlignment="1">
      <alignment horizontal="left" wrapText="1"/>
    </xf>
    <xf numFmtId="0" fontId="35"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0" xfId="0" applyFill="1" applyBorder="1" applyAlignment="1">
      <alignment horizontal="center"/>
    </xf>
    <xf numFmtId="0" fontId="37" fillId="0" borderId="0" xfId="0" applyFont="1" applyFill="1" applyBorder="1" applyAlignment="1">
      <alignment/>
    </xf>
    <xf numFmtId="0" fontId="30" fillId="0" borderId="0" xfId="0" applyFont="1" applyFill="1" applyBorder="1" applyAlignment="1">
      <alignment/>
    </xf>
    <xf numFmtId="0" fontId="6" fillId="0" borderId="0" xfId="0" applyFont="1" applyFill="1" applyBorder="1" applyAlignment="1">
      <alignment wrapText="1"/>
    </xf>
    <xf numFmtId="0" fontId="24" fillId="0" borderId="11"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center"/>
    </xf>
    <xf numFmtId="0" fontId="24" fillId="24" borderId="12" xfId="0" applyFont="1" applyFill="1" applyBorder="1" applyAlignment="1">
      <alignment/>
    </xf>
    <xf numFmtId="0" fontId="24" fillId="24" borderId="12" xfId="0" applyFont="1" applyFill="1" applyBorder="1" applyAlignment="1">
      <alignment horizontal="center"/>
    </xf>
    <xf numFmtId="0" fontId="24" fillId="24" borderId="13" xfId="0" applyFont="1" applyFill="1" applyBorder="1" applyAlignment="1">
      <alignment/>
    </xf>
    <xf numFmtId="0" fontId="24" fillId="0" borderId="10" xfId="0" applyFont="1" applyFill="1" applyBorder="1" applyAlignment="1">
      <alignment horizontal="center"/>
    </xf>
    <xf numFmtId="0" fontId="24" fillId="24" borderId="14" xfId="0" applyFont="1" applyFill="1" applyBorder="1" applyAlignment="1">
      <alignment horizontal="center"/>
    </xf>
    <xf numFmtId="0" fontId="24" fillId="24" borderId="0" xfId="0" applyFont="1" applyFill="1" applyBorder="1" applyAlignment="1">
      <alignment/>
    </xf>
    <xf numFmtId="0" fontId="24" fillId="24" borderId="0" xfId="0" applyFont="1" applyFill="1" applyBorder="1" applyAlignment="1">
      <alignment horizontal="center"/>
    </xf>
    <xf numFmtId="0" fontId="24" fillId="24" borderId="11" xfId="0" applyFont="1" applyFill="1" applyBorder="1" applyAlignment="1">
      <alignment/>
    </xf>
    <xf numFmtId="0" fontId="24" fillId="24" borderId="10" xfId="0" applyFont="1" applyFill="1" applyBorder="1" applyAlignment="1">
      <alignment horizontal="center"/>
    </xf>
    <xf numFmtId="0" fontId="0" fillId="17" borderId="0" xfId="53" applyFill="1" applyAlignment="1">
      <alignment vertical="top"/>
      <protection/>
    </xf>
    <xf numFmtId="0" fontId="0" fillId="22" borderId="0" xfId="53" applyFill="1" applyAlignment="1">
      <alignment vertical="top"/>
      <protection/>
    </xf>
    <xf numFmtId="0" fontId="0" fillId="24" borderId="0" xfId="0" applyFill="1" applyAlignment="1">
      <alignment/>
    </xf>
    <xf numFmtId="3" fontId="18" fillId="24" borderId="0" xfId="0" applyNumberFormat="1" applyFont="1" applyFill="1" applyBorder="1" applyAlignment="1">
      <alignment horizontal="center" vertical="top"/>
    </xf>
    <xf numFmtId="3" fontId="18" fillId="24" borderId="10" xfId="0" applyNumberFormat="1" applyFont="1" applyFill="1" applyBorder="1" applyAlignment="1">
      <alignment horizontal="center" vertical="top"/>
    </xf>
    <xf numFmtId="0" fontId="0" fillId="22" borderId="0" xfId="53" applyFill="1" applyBorder="1" applyAlignment="1">
      <alignment vertical="top"/>
      <protection/>
    </xf>
    <xf numFmtId="0" fontId="2" fillId="22" borderId="0" xfId="53" applyFont="1" applyFill="1" applyAlignment="1">
      <alignment vertical="top"/>
      <protection/>
    </xf>
    <xf numFmtId="0" fontId="22" fillId="24" borderId="0" xfId="0" applyFont="1" applyFill="1" applyBorder="1" applyAlignment="1">
      <alignment wrapText="1"/>
    </xf>
    <xf numFmtId="0" fontId="0" fillId="24" borderId="0" xfId="0" applyFill="1" applyBorder="1" applyAlignment="1">
      <alignment wrapText="1"/>
    </xf>
    <xf numFmtId="0" fontId="12" fillId="24" borderId="0" xfId="0" applyFont="1" applyFill="1" applyBorder="1" applyAlignment="1">
      <alignment horizontal="left" vertical="center" wrapText="1"/>
    </xf>
    <xf numFmtId="0" fontId="12" fillId="24" borderId="0" xfId="0" applyFont="1" applyFill="1" applyBorder="1" applyAlignment="1">
      <alignment horizontal="left"/>
    </xf>
    <xf numFmtId="0" fontId="4" fillId="24" borderId="0" xfId="0" applyFont="1" applyFill="1" applyBorder="1" applyAlignment="1">
      <alignment horizontal="left" indent="3"/>
    </xf>
    <xf numFmtId="0" fontId="18" fillId="24" borderId="0" xfId="0" applyFont="1" applyFill="1" applyBorder="1" applyAlignment="1">
      <alignment vertical="top"/>
    </xf>
    <xf numFmtId="0" fontId="18" fillId="24" borderId="0" xfId="0" applyFont="1" applyFill="1" applyAlignment="1">
      <alignment/>
    </xf>
    <xf numFmtId="0" fontId="18" fillId="22" borderId="0" xfId="0" applyFont="1" applyFill="1" applyAlignment="1">
      <alignment/>
    </xf>
    <xf numFmtId="0" fontId="20" fillId="24" borderId="0" xfId="0" applyFont="1" applyFill="1" applyAlignment="1">
      <alignment/>
    </xf>
    <xf numFmtId="0" fontId="20" fillId="22" borderId="0" xfId="0" applyFont="1" applyFill="1" applyAlignment="1">
      <alignment/>
    </xf>
    <xf numFmtId="0" fontId="0" fillId="24" borderId="15" xfId="0" applyFill="1" applyBorder="1" applyAlignment="1">
      <alignment/>
    </xf>
    <xf numFmtId="0" fontId="0" fillId="24" borderId="16" xfId="0" applyFill="1" applyBorder="1" applyAlignment="1">
      <alignment/>
    </xf>
    <xf numFmtId="0" fontId="20" fillId="24" borderId="0" xfId="53" applyFont="1" applyFill="1" applyBorder="1" applyAlignment="1">
      <alignment vertical="top" wrapText="1"/>
      <protection/>
    </xf>
    <xf numFmtId="0" fontId="20" fillId="24" borderId="0" xfId="53" applyFont="1" applyFill="1" applyBorder="1" applyAlignment="1">
      <alignment horizontal="left" vertical="top" wrapText="1"/>
      <protection/>
    </xf>
    <xf numFmtId="0" fontId="20" fillId="24" borderId="15" xfId="53" applyFont="1" applyFill="1" applyBorder="1" applyAlignment="1">
      <alignment vertical="top" wrapText="1"/>
      <protection/>
    </xf>
    <xf numFmtId="0" fontId="20" fillId="24" borderId="15" xfId="53" applyFont="1" applyFill="1" applyBorder="1" applyAlignment="1" applyProtection="1">
      <alignment vertical="top" wrapText="1"/>
      <protection locked="0"/>
    </xf>
    <xf numFmtId="0" fontId="20" fillId="24" borderId="17" xfId="53" applyFont="1" applyFill="1" applyBorder="1" applyAlignment="1">
      <alignment vertical="top" wrapText="1"/>
      <protection/>
    </xf>
    <xf numFmtId="0" fontId="18" fillId="24" borderId="16" xfId="0" applyFont="1" applyFill="1" applyBorder="1" applyAlignment="1">
      <alignment/>
    </xf>
    <xf numFmtId="0" fontId="17" fillId="24" borderId="12" xfId="0" applyFont="1" applyFill="1" applyBorder="1" applyAlignment="1">
      <alignment horizontal="left" vertical="top"/>
    </xf>
    <xf numFmtId="0" fontId="0" fillId="24" borderId="12" xfId="0" applyFill="1" applyBorder="1" applyAlignment="1">
      <alignment vertical="top"/>
    </xf>
    <xf numFmtId="0" fontId="18" fillId="24" borderId="0" xfId="53" applyFont="1" applyFill="1" applyBorder="1" applyAlignment="1">
      <alignment vertical="top" wrapText="1"/>
      <protection/>
    </xf>
    <xf numFmtId="0" fontId="0" fillId="24" borderId="0" xfId="53" applyFill="1" applyBorder="1" applyAlignment="1">
      <alignment vertical="top" wrapText="1"/>
      <protection/>
    </xf>
    <xf numFmtId="0" fontId="40" fillId="24" borderId="0" xfId="53" applyFont="1" applyFill="1" applyBorder="1" applyAlignment="1">
      <alignment horizontal="left" vertical="top" wrapText="1"/>
      <protection/>
    </xf>
    <xf numFmtId="3" fontId="18" fillId="25" borderId="18" xfId="0" applyNumberFormat="1" applyFont="1" applyFill="1" applyBorder="1" applyAlignment="1" applyProtection="1">
      <alignment horizontal="right" vertical="top"/>
      <protection locked="0"/>
    </xf>
    <xf numFmtId="3" fontId="18" fillId="25" borderId="19" xfId="0" applyNumberFormat="1" applyFont="1" applyFill="1" applyBorder="1" applyAlignment="1" applyProtection="1">
      <alignment horizontal="right" vertical="top"/>
      <protection locked="0"/>
    </xf>
    <xf numFmtId="3" fontId="18" fillId="25" borderId="20" xfId="0" applyNumberFormat="1" applyFont="1" applyFill="1" applyBorder="1" applyAlignment="1" applyProtection="1">
      <alignment horizontal="right" vertical="top"/>
      <protection locked="0"/>
    </xf>
    <xf numFmtId="0" fontId="0" fillId="24" borderId="0" xfId="0" applyFill="1" applyAlignment="1">
      <alignment vertical="top"/>
    </xf>
    <xf numFmtId="3" fontId="0" fillId="24" borderId="0" xfId="0" applyNumberFormat="1" applyFill="1" applyAlignment="1">
      <alignment horizontal="center" vertical="top"/>
    </xf>
    <xf numFmtId="0" fontId="0" fillId="22" borderId="0" xfId="0" applyFill="1" applyAlignment="1">
      <alignment vertical="top"/>
    </xf>
    <xf numFmtId="3" fontId="2" fillId="24" borderId="0" xfId="0" applyNumberFormat="1" applyFont="1" applyFill="1" applyAlignment="1">
      <alignment horizontal="center" vertical="top"/>
    </xf>
    <xf numFmtId="0" fontId="3" fillId="24" borderId="0" xfId="0" applyFont="1" applyFill="1" applyAlignment="1">
      <alignment vertical="top"/>
    </xf>
    <xf numFmtId="3" fontId="4" fillId="24" borderId="0" xfId="0" applyNumberFormat="1" applyFont="1" applyFill="1" applyAlignment="1">
      <alignment horizontal="left" vertical="top"/>
    </xf>
    <xf numFmtId="0" fontId="0" fillId="17" borderId="0" xfId="0" applyFill="1" applyAlignment="1">
      <alignment vertical="top"/>
    </xf>
    <xf numFmtId="0" fontId="0" fillId="17" borderId="0" xfId="0" applyFill="1" applyBorder="1" applyAlignment="1">
      <alignment vertical="top"/>
    </xf>
    <xf numFmtId="3" fontId="0" fillId="17" borderId="0" xfId="0" applyNumberFormat="1" applyFill="1" applyAlignment="1">
      <alignment horizontal="center" vertical="top"/>
    </xf>
    <xf numFmtId="0" fontId="0" fillId="22" borderId="16" xfId="0" applyFill="1" applyBorder="1" applyAlignment="1">
      <alignment vertical="top"/>
    </xf>
    <xf numFmtId="0" fontId="18" fillId="24" borderId="11" xfId="0" applyFont="1" applyFill="1" applyBorder="1" applyAlignment="1">
      <alignment vertical="top"/>
    </xf>
    <xf numFmtId="3" fontId="18" fillId="25" borderId="21" xfId="0" applyNumberFormat="1" applyFont="1" applyFill="1" applyBorder="1" applyAlignment="1" applyProtection="1">
      <alignment horizontal="right" vertical="top"/>
      <protection locked="0"/>
    </xf>
    <xf numFmtId="3" fontId="0" fillId="24" borderId="22" xfId="0" applyNumberFormat="1" applyFont="1" applyFill="1" applyBorder="1" applyAlignment="1" applyProtection="1">
      <alignment horizontal="right" vertical="top"/>
      <protection locked="0"/>
    </xf>
    <xf numFmtId="3" fontId="0" fillId="24" borderId="23" xfId="0" applyNumberFormat="1" applyFont="1" applyFill="1" applyBorder="1" applyAlignment="1" applyProtection="1">
      <alignment horizontal="right" vertical="top"/>
      <protection locked="0"/>
    </xf>
    <xf numFmtId="3" fontId="18" fillId="25" borderId="24" xfId="0" applyNumberFormat="1" applyFont="1" applyFill="1" applyBorder="1" applyAlignment="1" applyProtection="1">
      <alignment horizontal="right" vertical="top"/>
      <protection locked="0"/>
    </xf>
    <xf numFmtId="3" fontId="0" fillId="24" borderId="25" xfId="0" applyNumberFormat="1" applyFont="1" applyFill="1" applyBorder="1" applyAlignment="1" applyProtection="1">
      <alignment horizontal="right" vertical="top"/>
      <protection locked="0"/>
    </xf>
    <xf numFmtId="3" fontId="0" fillId="24" borderId="26" xfId="0" applyNumberFormat="1" applyFont="1" applyFill="1" applyBorder="1" applyAlignment="1" applyProtection="1">
      <alignment horizontal="right" vertical="top"/>
      <protection locked="0"/>
    </xf>
    <xf numFmtId="3" fontId="0" fillId="24" borderId="25" xfId="0" applyNumberFormat="1" applyFont="1" applyFill="1" applyBorder="1" applyAlignment="1" applyProtection="1">
      <alignment horizontal="right" vertical="top"/>
      <protection locked="0"/>
    </xf>
    <xf numFmtId="3" fontId="0" fillId="24" borderId="26" xfId="0" applyNumberFormat="1" applyFont="1" applyFill="1" applyBorder="1" applyAlignment="1" applyProtection="1">
      <alignment horizontal="right" vertical="top"/>
      <protection locked="0"/>
    </xf>
    <xf numFmtId="0" fontId="0" fillId="24" borderId="27" xfId="0" applyFont="1" applyFill="1" applyBorder="1" applyAlignment="1">
      <alignment vertical="top"/>
    </xf>
    <xf numFmtId="0" fontId="0" fillId="24" borderId="28" xfId="0" applyFont="1" applyFill="1" applyBorder="1" applyAlignment="1">
      <alignment vertical="top"/>
    </xf>
    <xf numFmtId="0" fontId="0" fillId="17" borderId="0" xfId="0" applyFont="1" applyFill="1" applyBorder="1" applyAlignment="1">
      <alignment vertical="top"/>
    </xf>
    <xf numFmtId="0" fontId="0" fillId="17" borderId="10" xfId="0" applyFont="1" applyFill="1" applyBorder="1" applyAlignment="1">
      <alignment vertical="top"/>
    </xf>
    <xf numFmtId="0" fontId="18" fillId="0" borderId="29" xfId="0" applyFont="1" applyFill="1" applyBorder="1" applyAlignment="1">
      <alignment vertical="top"/>
    </xf>
    <xf numFmtId="3" fontId="18" fillId="25" borderId="30" xfId="0" applyNumberFormat="1" applyFont="1" applyFill="1" applyBorder="1" applyAlignment="1" applyProtection="1">
      <alignment horizontal="right" vertical="top"/>
      <protection locked="0"/>
    </xf>
    <xf numFmtId="0" fontId="0" fillId="17" borderId="10" xfId="0" applyFill="1" applyBorder="1" applyAlignment="1">
      <alignment vertical="top"/>
    </xf>
    <xf numFmtId="3" fontId="17" fillId="24" borderId="31" xfId="0" applyNumberFormat="1" applyFont="1" applyFill="1" applyBorder="1" applyAlignment="1" applyProtection="1">
      <alignment horizontal="right" vertical="top"/>
      <protection locked="0"/>
    </xf>
    <xf numFmtId="0" fontId="17" fillId="17" borderId="0" xfId="0" applyFont="1" applyFill="1" applyBorder="1" applyAlignment="1">
      <alignment vertical="top"/>
    </xf>
    <xf numFmtId="0" fontId="17" fillId="17" borderId="0" xfId="0" applyFont="1" applyFill="1" applyAlignment="1">
      <alignment vertical="top"/>
    </xf>
    <xf numFmtId="0" fontId="17" fillId="22" borderId="0" xfId="0" applyFont="1" applyFill="1" applyAlignment="1">
      <alignment vertical="top"/>
    </xf>
    <xf numFmtId="3" fontId="18" fillId="24" borderId="32" xfId="0" applyNumberFormat="1" applyFont="1" applyFill="1" applyBorder="1" applyAlignment="1">
      <alignment horizontal="center" vertical="top"/>
    </xf>
    <xf numFmtId="3" fontId="18" fillId="24" borderId="33" xfId="0" applyNumberFormat="1" applyFont="1" applyFill="1" applyBorder="1" applyAlignment="1">
      <alignment horizontal="center" vertical="top"/>
    </xf>
    <xf numFmtId="3" fontId="0" fillId="24" borderId="34" xfId="0" applyNumberFormat="1" applyFont="1" applyFill="1" applyBorder="1" applyAlignment="1" applyProtection="1">
      <alignment horizontal="right" vertical="top"/>
      <protection locked="0"/>
    </xf>
    <xf numFmtId="3" fontId="0" fillId="24" borderId="35" xfId="0" applyNumberFormat="1" applyFont="1" applyFill="1" applyBorder="1" applyAlignment="1" applyProtection="1">
      <alignment horizontal="right" vertical="top"/>
      <protection locked="0"/>
    </xf>
    <xf numFmtId="3" fontId="18" fillId="25" borderId="36" xfId="0" applyNumberFormat="1" applyFont="1" applyFill="1" applyBorder="1" applyAlignment="1" applyProtection="1">
      <alignment horizontal="right" vertical="top"/>
      <protection locked="0"/>
    </xf>
    <xf numFmtId="0" fontId="0" fillId="0" borderId="27" xfId="0" applyFont="1" applyFill="1" applyBorder="1" applyAlignment="1">
      <alignment vertical="top"/>
    </xf>
    <xf numFmtId="0" fontId="0" fillId="24" borderId="27" xfId="0" applyFont="1" applyFill="1" applyBorder="1" applyAlignment="1">
      <alignment vertical="top"/>
    </xf>
    <xf numFmtId="0" fontId="18" fillId="24" borderId="37" xfId="0" applyFont="1" applyFill="1" applyBorder="1" applyAlignment="1">
      <alignment vertical="top"/>
    </xf>
    <xf numFmtId="3" fontId="19" fillId="24" borderId="38" xfId="0" applyNumberFormat="1" applyFont="1" applyFill="1" applyBorder="1" applyAlignment="1" applyProtection="1">
      <alignment horizontal="right" vertical="top"/>
      <protection locked="0"/>
    </xf>
    <xf numFmtId="3" fontId="19" fillId="24" borderId="39" xfId="0" applyNumberFormat="1" applyFont="1" applyFill="1" applyBorder="1" applyAlignment="1" applyProtection="1">
      <alignment horizontal="right" vertical="top"/>
      <protection locked="0"/>
    </xf>
    <xf numFmtId="3" fontId="17" fillId="25" borderId="20" xfId="0" applyNumberFormat="1" applyFont="1" applyFill="1" applyBorder="1" applyAlignment="1" applyProtection="1">
      <alignment horizontal="right" vertical="top"/>
      <protection locked="0"/>
    </xf>
    <xf numFmtId="0" fontId="23" fillId="0" borderId="40" xfId="0" applyFont="1" applyFill="1" applyBorder="1" applyAlignment="1">
      <alignment horizontal="center" vertical="top"/>
    </xf>
    <xf numFmtId="0" fontId="0" fillId="0" borderId="41" xfId="0" applyFont="1" applyFill="1" applyBorder="1" applyAlignment="1">
      <alignment vertical="top"/>
    </xf>
    <xf numFmtId="3" fontId="0" fillId="24" borderId="42" xfId="0" applyNumberFormat="1" applyFont="1" applyFill="1" applyBorder="1" applyAlignment="1" applyProtection="1">
      <alignment horizontal="right" vertical="top"/>
      <protection locked="0"/>
    </xf>
    <xf numFmtId="3" fontId="0" fillId="24" borderId="11" xfId="0" applyNumberFormat="1" applyFont="1" applyFill="1" applyBorder="1" applyAlignment="1" applyProtection="1">
      <alignment horizontal="right" vertical="top"/>
      <protection locked="0"/>
    </xf>
    <xf numFmtId="3" fontId="18" fillId="25" borderId="43" xfId="0" applyNumberFormat="1" applyFont="1" applyFill="1" applyBorder="1" applyAlignment="1" applyProtection="1">
      <alignment horizontal="right" vertical="top"/>
      <protection locked="0"/>
    </xf>
    <xf numFmtId="3" fontId="18" fillId="25" borderId="44" xfId="0" applyNumberFormat="1" applyFont="1" applyFill="1" applyBorder="1" applyAlignment="1" applyProtection="1">
      <alignment horizontal="right" vertical="top"/>
      <protection locked="0"/>
    </xf>
    <xf numFmtId="0" fontId="20" fillId="24" borderId="0" xfId="0" applyFont="1" applyFill="1" applyAlignment="1">
      <alignment horizontal="left" vertical="top" wrapText="1"/>
    </xf>
    <xf numFmtId="3" fontId="20" fillId="24" borderId="0" xfId="0" applyNumberFormat="1" applyFont="1" applyFill="1" applyAlignment="1">
      <alignment horizontal="left" vertical="top" wrapText="1"/>
    </xf>
    <xf numFmtId="0" fontId="23" fillId="24" borderId="11" xfId="0" applyFont="1" applyFill="1" applyBorder="1" applyAlignment="1">
      <alignment horizontal="center" vertical="top"/>
    </xf>
    <xf numFmtId="3" fontId="0" fillId="24" borderId="45" xfId="0" applyNumberFormat="1" applyFont="1" applyFill="1" applyBorder="1" applyAlignment="1" applyProtection="1">
      <alignment horizontal="right" vertical="top"/>
      <protection locked="0"/>
    </xf>
    <xf numFmtId="3" fontId="0" fillId="24" borderId="46" xfId="0" applyNumberFormat="1" applyFont="1" applyFill="1" applyBorder="1" applyAlignment="1" applyProtection="1">
      <alignment horizontal="right" vertical="top"/>
      <protection locked="0"/>
    </xf>
    <xf numFmtId="0" fontId="0" fillId="0" borderId="28" xfId="0" applyFont="1" applyFill="1" applyBorder="1" applyAlignment="1">
      <alignment vertical="top"/>
    </xf>
    <xf numFmtId="3" fontId="0" fillId="24" borderId="47" xfId="0" applyNumberFormat="1" applyFont="1" applyFill="1" applyBorder="1" applyAlignment="1" applyProtection="1">
      <alignment horizontal="right" vertical="top"/>
      <protection locked="0"/>
    </xf>
    <xf numFmtId="3" fontId="0" fillId="24" borderId="48" xfId="0" applyNumberFormat="1" applyFont="1" applyFill="1" applyBorder="1" applyAlignment="1" applyProtection="1">
      <alignment horizontal="right" vertical="top"/>
      <protection locked="0"/>
    </xf>
    <xf numFmtId="3" fontId="18" fillId="25" borderId="49" xfId="0" applyNumberFormat="1" applyFont="1" applyFill="1" applyBorder="1" applyAlignment="1" applyProtection="1">
      <alignment horizontal="right" vertical="top"/>
      <protection locked="0"/>
    </xf>
    <xf numFmtId="0" fontId="18" fillId="24" borderId="50" xfId="0" applyFont="1" applyFill="1" applyBorder="1" applyAlignment="1">
      <alignment vertical="top"/>
    </xf>
    <xf numFmtId="3" fontId="18" fillId="25" borderId="51" xfId="0" applyNumberFormat="1" applyFont="1" applyFill="1" applyBorder="1" applyAlignment="1" applyProtection="1">
      <alignment horizontal="right" vertical="top"/>
      <protection locked="0"/>
    </xf>
    <xf numFmtId="3" fontId="18" fillId="25" borderId="50" xfId="0" applyNumberFormat="1" applyFont="1" applyFill="1" applyBorder="1" applyAlignment="1" applyProtection="1">
      <alignment horizontal="right" vertical="top"/>
      <protection locked="0"/>
    </xf>
    <xf numFmtId="0" fontId="0" fillId="17" borderId="0" xfId="0" applyFont="1" applyFill="1" applyAlignment="1">
      <alignment vertical="top"/>
    </xf>
    <xf numFmtId="0" fontId="19" fillId="24" borderId="52" xfId="0" applyFont="1" applyFill="1" applyBorder="1" applyAlignment="1">
      <alignment horizontal="left" vertical="top" indent="2"/>
    </xf>
    <xf numFmtId="0" fontId="19" fillId="24" borderId="41" xfId="0" applyFont="1" applyFill="1" applyBorder="1" applyAlignment="1">
      <alignment horizontal="left" vertical="top" wrapText="1" indent="2"/>
    </xf>
    <xf numFmtId="0" fontId="4" fillId="24" borderId="50" xfId="0" applyFont="1" applyFill="1" applyBorder="1" applyAlignment="1">
      <alignment horizontal="left" vertical="top" indent="2"/>
    </xf>
    <xf numFmtId="0" fontId="0" fillId="24" borderId="53" xfId="0" applyFont="1" applyFill="1" applyBorder="1" applyAlignment="1">
      <alignment horizontal="left" vertical="top" indent="2"/>
    </xf>
    <xf numFmtId="0" fontId="0" fillId="24" borderId="54" xfId="0" applyFill="1" applyBorder="1" applyAlignment="1">
      <alignment vertical="top"/>
    </xf>
    <xf numFmtId="0" fontId="0" fillId="24" borderId="0" xfId="53" applyFill="1" applyAlignment="1">
      <alignment vertical="top"/>
      <protection/>
    </xf>
    <xf numFmtId="3" fontId="0" fillId="24" borderId="0" xfId="53" applyNumberFormat="1" applyFont="1" applyFill="1" applyAlignment="1">
      <alignment horizontal="center" vertical="top"/>
      <protection/>
    </xf>
    <xf numFmtId="0" fontId="3" fillId="24" borderId="0" xfId="53" applyFont="1" applyFill="1" applyAlignment="1">
      <alignment vertical="top"/>
      <protection/>
    </xf>
    <xf numFmtId="3" fontId="0" fillId="24" borderId="0" xfId="53" applyNumberFormat="1" applyFont="1" applyFill="1" applyAlignment="1">
      <alignment horizontal="left" vertical="top"/>
      <protection/>
    </xf>
    <xf numFmtId="0" fontId="0" fillId="22" borderId="16" xfId="53" applyFill="1" applyBorder="1" applyAlignment="1">
      <alignment vertical="top"/>
      <protection/>
    </xf>
    <xf numFmtId="0" fontId="37" fillId="17" borderId="0" xfId="53" applyFont="1" applyFill="1" applyAlignment="1">
      <alignment vertical="top"/>
      <protection/>
    </xf>
    <xf numFmtId="0" fontId="0" fillId="0" borderId="0" xfId="53" applyAlignment="1">
      <alignment vertical="top"/>
      <protection/>
    </xf>
    <xf numFmtId="0" fontId="18" fillId="24" borderId="11" xfId="53" applyFont="1" applyFill="1" applyBorder="1" applyAlignment="1">
      <alignment vertical="top"/>
      <protection/>
    </xf>
    <xf numFmtId="3" fontId="18" fillId="24" borderId="0" xfId="53" applyNumberFormat="1" applyFont="1" applyFill="1" applyBorder="1" applyAlignment="1">
      <alignment horizontal="center" vertical="top"/>
      <protection/>
    </xf>
    <xf numFmtId="3" fontId="18" fillId="24" borderId="10" xfId="53" applyNumberFormat="1" applyFont="1" applyFill="1" applyBorder="1" applyAlignment="1">
      <alignment horizontal="center" vertical="top"/>
      <protection/>
    </xf>
    <xf numFmtId="0" fontId="0" fillId="0" borderId="55" xfId="53" applyFont="1" applyFill="1" applyBorder="1" applyAlignment="1">
      <alignment vertical="top" wrapText="1"/>
      <protection/>
    </xf>
    <xf numFmtId="3" fontId="0" fillId="6" borderId="56" xfId="53" applyNumberFormat="1" applyFont="1" applyFill="1" applyBorder="1" applyAlignment="1" applyProtection="1">
      <alignment horizontal="right" vertical="top"/>
      <protection locked="0"/>
    </xf>
    <xf numFmtId="3" fontId="18" fillId="25" borderId="19" xfId="53" applyNumberFormat="1" applyFont="1" applyFill="1" applyBorder="1" applyAlignment="1" applyProtection="1">
      <alignment horizontal="right" vertical="top"/>
      <protection locked="0"/>
    </xf>
    <xf numFmtId="3" fontId="19" fillId="22" borderId="57" xfId="53" applyNumberFormat="1" applyFont="1" applyFill="1" applyBorder="1" applyAlignment="1" applyProtection="1">
      <alignment horizontal="right" vertical="top"/>
      <protection locked="0"/>
    </xf>
    <xf numFmtId="3" fontId="19" fillId="0" borderId="22" xfId="53" applyNumberFormat="1" applyFont="1" applyFill="1" applyBorder="1" applyAlignment="1" applyProtection="1">
      <alignment horizontal="right" vertical="top"/>
      <protection locked="0"/>
    </xf>
    <xf numFmtId="3" fontId="18" fillId="25" borderId="24" xfId="53" applyNumberFormat="1" applyFont="1" applyFill="1" applyBorder="1" applyAlignment="1" applyProtection="1">
      <alignment horizontal="right" vertical="top"/>
      <protection locked="0"/>
    </xf>
    <xf numFmtId="0" fontId="0" fillId="0" borderId="11" xfId="53" applyFont="1" applyFill="1" applyBorder="1" applyAlignment="1">
      <alignment vertical="top" wrapText="1"/>
      <protection/>
    </xf>
    <xf numFmtId="3" fontId="19" fillId="0" borderId="25" xfId="53" applyNumberFormat="1" applyFont="1" applyFill="1" applyBorder="1" applyAlignment="1" applyProtection="1">
      <alignment horizontal="right" vertical="top"/>
      <protection locked="0"/>
    </xf>
    <xf numFmtId="3" fontId="0" fillId="0" borderId="26" xfId="53" applyNumberFormat="1" applyFont="1" applyFill="1" applyBorder="1" applyAlignment="1" applyProtection="1">
      <alignment horizontal="right" vertical="top"/>
      <protection locked="0"/>
    </xf>
    <xf numFmtId="3" fontId="0" fillId="0" borderId="23" xfId="53" applyNumberFormat="1" applyFont="1" applyFill="1" applyBorder="1" applyAlignment="1" applyProtection="1">
      <alignment horizontal="right" vertical="top"/>
      <protection locked="0"/>
    </xf>
    <xf numFmtId="3" fontId="18" fillId="25" borderId="18" xfId="53" applyNumberFormat="1" applyFont="1" applyFill="1" applyBorder="1" applyAlignment="1" applyProtection="1">
      <alignment horizontal="right" vertical="top"/>
      <protection locked="0"/>
    </xf>
    <xf numFmtId="3" fontId="19" fillId="0" borderId="51" xfId="53" applyNumberFormat="1" applyFont="1" applyFill="1" applyBorder="1" applyAlignment="1" applyProtection="1">
      <alignment horizontal="right" vertical="top"/>
      <protection locked="0"/>
    </xf>
    <xf numFmtId="3" fontId="0" fillId="0" borderId="48" xfId="53" applyNumberFormat="1" applyFont="1" applyFill="1" applyBorder="1" applyAlignment="1" applyProtection="1">
      <alignment horizontal="right" vertical="top"/>
      <protection locked="0"/>
    </xf>
    <xf numFmtId="0" fontId="18" fillId="0" borderId="58" xfId="53" applyFont="1" applyFill="1" applyBorder="1" applyAlignment="1">
      <alignment vertical="top" wrapText="1"/>
      <protection/>
    </xf>
    <xf numFmtId="3" fontId="18" fillId="25" borderId="59" xfId="53" applyNumberFormat="1" applyFont="1" applyFill="1" applyBorder="1" applyAlignment="1" applyProtection="1">
      <alignment horizontal="right" vertical="top"/>
      <protection locked="0"/>
    </xf>
    <xf numFmtId="3" fontId="18" fillId="25" borderId="60" xfId="53" applyNumberFormat="1" applyFont="1" applyFill="1" applyBorder="1" applyAlignment="1" applyProtection="1">
      <alignment horizontal="right" vertical="top"/>
      <protection locked="0"/>
    </xf>
    <xf numFmtId="0" fontId="18" fillId="24" borderId="57" xfId="0" applyFont="1" applyFill="1" applyBorder="1" applyAlignment="1">
      <alignment vertical="top" wrapText="1"/>
    </xf>
    <xf numFmtId="3" fontId="18" fillId="24" borderId="0" xfId="53" applyNumberFormat="1" applyFont="1" applyFill="1" applyBorder="1" applyAlignment="1" applyProtection="1">
      <alignment horizontal="right" vertical="top"/>
      <protection locked="0"/>
    </xf>
    <xf numFmtId="0" fontId="0" fillId="0" borderId="61" xfId="53" applyFont="1" applyFill="1" applyBorder="1" applyAlignment="1">
      <alignment horizontal="left" vertical="top" wrapText="1"/>
      <protection/>
    </xf>
    <xf numFmtId="0" fontId="0" fillId="24" borderId="62" xfId="53" applyFont="1" applyFill="1" applyBorder="1" applyAlignment="1">
      <alignment horizontal="left" vertical="top" wrapText="1"/>
      <protection/>
    </xf>
    <xf numFmtId="3" fontId="17" fillId="25" borderId="19" xfId="53" applyNumberFormat="1" applyFont="1" applyFill="1" applyBorder="1" applyAlignment="1" applyProtection="1">
      <alignment horizontal="right" vertical="top"/>
      <protection locked="0"/>
    </xf>
    <xf numFmtId="3" fontId="19" fillId="24" borderId="63" xfId="53" applyNumberFormat="1" applyFont="1" applyFill="1" applyBorder="1" applyAlignment="1" applyProtection="1">
      <alignment horizontal="right" vertical="top"/>
      <protection locked="0"/>
    </xf>
    <xf numFmtId="3" fontId="17" fillId="25" borderId="64" xfId="53" applyNumberFormat="1" applyFont="1" applyFill="1" applyBorder="1" applyAlignment="1" applyProtection="1">
      <alignment horizontal="right" vertical="top"/>
      <protection locked="0"/>
    </xf>
    <xf numFmtId="0" fontId="0" fillId="24" borderId="0" xfId="53" applyFont="1" applyFill="1" applyBorder="1" applyAlignment="1">
      <alignment horizontal="left" vertical="top" wrapText="1"/>
      <protection/>
    </xf>
    <xf numFmtId="3" fontId="0" fillId="24" borderId="0" xfId="53" applyNumberFormat="1" applyFont="1" applyFill="1" applyBorder="1" applyAlignment="1" applyProtection="1">
      <alignment horizontal="right" vertical="top"/>
      <protection locked="0"/>
    </xf>
    <xf numFmtId="0" fontId="0" fillId="24" borderId="65" xfId="53" applyFont="1" applyFill="1" applyBorder="1" applyAlignment="1">
      <alignment horizontal="left" vertical="top" wrapText="1"/>
      <protection/>
    </xf>
    <xf numFmtId="3" fontId="0" fillId="24" borderId="45" xfId="53" applyNumberFormat="1" applyFont="1" applyFill="1" applyBorder="1" applyAlignment="1" applyProtection="1">
      <alignment horizontal="right" vertical="top"/>
      <protection locked="0"/>
    </xf>
    <xf numFmtId="3" fontId="0" fillId="24" borderId="66" xfId="53" applyNumberFormat="1" applyFont="1" applyFill="1" applyBorder="1" applyAlignment="1" applyProtection="1">
      <alignment horizontal="right" vertical="top"/>
      <protection locked="0"/>
    </xf>
    <xf numFmtId="3" fontId="0" fillId="24" borderId="34" xfId="53" applyNumberFormat="1" applyFont="1" applyFill="1" applyBorder="1" applyAlignment="1" applyProtection="1">
      <alignment horizontal="right" vertical="top"/>
      <protection locked="0"/>
    </xf>
    <xf numFmtId="3" fontId="0" fillId="24" borderId="42" xfId="53" applyNumberFormat="1" applyFont="1" applyFill="1" applyBorder="1" applyAlignment="1" applyProtection="1">
      <alignment horizontal="right" vertical="top"/>
      <protection locked="0"/>
    </xf>
    <xf numFmtId="0" fontId="0" fillId="0" borderId="0" xfId="53" applyFill="1" applyAlignment="1">
      <alignment vertical="top"/>
      <protection/>
    </xf>
    <xf numFmtId="0" fontId="0" fillId="24" borderId="27" xfId="53" applyFont="1" applyFill="1" applyBorder="1" applyAlignment="1">
      <alignment horizontal="left" vertical="top" wrapText="1"/>
      <protection/>
    </xf>
    <xf numFmtId="0" fontId="0" fillId="24" borderId="67" xfId="53" applyFont="1" applyFill="1" applyBorder="1" applyAlignment="1">
      <alignment horizontal="left" vertical="top" wrapText="1"/>
      <protection/>
    </xf>
    <xf numFmtId="3" fontId="18" fillId="25" borderId="49" xfId="53" applyNumberFormat="1" applyFont="1" applyFill="1" applyBorder="1" applyAlignment="1" applyProtection="1">
      <alignment horizontal="right" vertical="top"/>
      <protection locked="0"/>
    </xf>
    <xf numFmtId="3" fontId="18" fillId="25" borderId="68" xfId="53" applyNumberFormat="1" applyFont="1" applyFill="1" applyBorder="1" applyAlignment="1" applyProtection="1">
      <alignment horizontal="right" vertical="top"/>
      <protection locked="0"/>
    </xf>
    <xf numFmtId="3" fontId="18" fillId="25" borderId="69" xfId="53" applyNumberFormat="1" applyFont="1" applyFill="1" applyBorder="1" applyAlignment="1" applyProtection="1">
      <alignment horizontal="right" vertical="top"/>
      <protection locked="0"/>
    </xf>
    <xf numFmtId="3" fontId="18" fillId="25" borderId="30" xfId="53" applyNumberFormat="1" applyFont="1" applyFill="1" applyBorder="1" applyAlignment="1" applyProtection="1">
      <alignment horizontal="right" vertical="top"/>
      <protection locked="0"/>
    </xf>
    <xf numFmtId="0" fontId="17" fillId="24" borderId="11" xfId="53" applyFont="1" applyFill="1" applyBorder="1" applyAlignment="1">
      <alignment horizontal="left" vertical="top"/>
      <protection/>
    </xf>
    <xf numFmtId="0" fontId="17" fillId="0" borderId="50" xfId="53" applyFont="1" applyFill="1" applyBorder="1" applyAlignment="1">
      <alignment horizontal="left" vertical="top" wrapText="1"/>
      <protection/>
    </xf>
    <xf numFmtId="3" fontId="19" fillId="24" borderId="38" xfId="53" applyNumberFormat="1" applyFont="1" applyFill="1" applyBorder="1" applyAlignment="1" applyProtection="1">
      <alignment horizontal="right" vertical="top"/>
      <protection locked="0"/>
    </xf>
    <xf numFmtId="3" fontId="19" fillId="24" borderId="31" xfId="53" applyNumberFormat="1" applyFont="1" applyFill="1" applyBorder="1" applyAlignment="1" applyProtection="1">
      <alignment horizontal="right" vertical="top"/>
      <protection locked="0"/>
    </xf>
    <xf numFmtId="3" fontId="17" fillId="25" borderId="20" xfId="53" applyNumberFormat="1" applyFont="1" applyFill="1" applyBorder="1" applyAlignment="1" applyProtection="1">
      <alignment horizontal="right" vertical="top"/>
      <protection locked="0"/>
    </xf>
    <xf numFmtId="0" fontId="17" fillId="24" borderId="0" xfId="53" applyFont="1" applyFill="1" applyBorder="1" applyAlignment="1">
      <alignment horizontal="left" vertical="top" wrapText="1"/>
      <protection/>
    </xf>
    <xf numFmtId="3" fontId="19" fillId="24" borderId="0" xfId="53" applyNumberFormat="1" applyFont="1" applyFill="1" applyBorder="1" applyAlignment="1" applyProtection="1">
      <alignment horizontal="right" vertical="top"/>
      <protection locked="0"/>
    </xf>
    <xf numFmtId="3" fontId="17" fillId="24" borderId="0" xfId="53" applyNumberFormat="1" applyFont="1" applyFill="1" applyBorder="1" applyAlignment="1" applyProtection="1">
      <alignment horizontal="right" vertical="top"/>
      <protection locked="0"/>
    </xf>
    <xf numFmtId="0" fontId="2" fillId="17" borderId="0" xfId="53" applyFont="1" applyFill="1" applyAlignment="1">
      <alignment vertical="top"/>
      <protection/>
    </xf>
    <xf numFmtId="3" fontId="0" fillId="24" borderId="70" xfId="53" applyNumberFormat="1" applyFont="1" applyFill="1" applyBorder="1" applyAlignment="1" applyProtection="1">
      <alignment horizontal="right" vertical="top"/>
      <protection locked="0"/>
    </xf>
    <xf numFmtId="3" fontId="18" fillId="25" borderId="71" xfId="53" applyNumberFormat="1" applyFont="1" applyFill="1" applyBorder="1" applyAlignment="1" applyProtection="1">
      <alignment horizontal="right" vertical="top"/>
      <protection locked="0"/>
    </xf>
    <xf numFmtId="3" fontId="18" fillId="25" borderId="72" xfId="53" applyNumberFormat="1" applyFont="1" applyFill="1" applyBorder="1" applyAlignment="1" applyProtection="1">
      <alignment horizontal="right" vertical="top"/>
      <protection locked="0"/>
    </xf>
    <xf numFmtId="0" fontId="17" fillId="24" borderId="11" xfId="53" applyFont="1" applyFill="1" applyBorder="1" applyAlignment="1">
      <alignment vertical="top"/>
      <protection/>
    </xf>
    <xf numFmtId="0" fontId="17" fillId="0" borderId="13" xfId="53" applyFont="1" applyFill="1" applyBorder="1" applyAlignment="1">
      <alignment vertical="top" wrapText="1"/>
      <protection/>
    </xf>
    <xf numFmtId="3" fontId="19" fillId="24" borderId="73" xfId="53" applyNumberFormat="1" applyFont="1" applyFill="1" applyBorder="1" applyAlignment="1" applyProtection="1">
      <alignment horizontal="right" vertical="top"/>
      <protection locked="0"/>
    </xf>
    <xf numFmtId="0" fontId="0" fillId="24" borderId="74" xfId="53" applyFont="1" applyFill="1" applyBorder="1" applyAlignment="1">
      <alignment vertical="top"/>
      <protection/>
    </xf>
    <xf numFmtId="3" fontId="0" fillId="24" borderId="46" xfId="53" applyNumberFormat="1" applyFont="1" applyFill="1" applyBorder="1" applyAlignment="1" applyProtection="1">
      <alignment horizontal="right" vertical="top"/>
      <protection locked="0"/>
    </xf>
    <xf numFmtId="3" fontId="18" fillId="25" borderId="21" xfId="53" applyNumberFormat="1" applyFont="1" applyFill="1" applyBorder="1" applyAlignment="1" applyProtection="1">
      <alignment horizontal="right" vertical="top"/>
      <protection locked="0"/>
    </xf>
    <xf numFmtId="0" fontId="0" fillId="17" borderId="10" xfId="53" applyFill="1" applyBorder="1" applyAlignment="1">
      <alignment vertical="top"/>
      <protection/>
    </xf>
    <xf numFmtId="3" fontId="0" fillId="24" borderId="23" xfId="53" applyNumberFormat="1" applyFont="1" applyFill="1" applyBorder="1" applyAlignment="1" applyProtection="1">
      <alignment horizontal="right" vertical="top"/>
      <protection locked="0"/>
    </xf>
    <xf numFmtId="0" fontId="0" fillId="24" borderId="57" xfId="53" applyFont="1" applyFill="1" applyBorder="1" applyAlignment="1">
      <alignment vertical="top"/>
      <protection/>
    </xf>
    <xf numFmtId="3" fontId="0" fillId="24" borderId="75" xfId="53" applyNumberFormat="1" applyFont="1" applyFill="1" applyBorder="1" applyAlignment="1" applyProtection="1">
      <alignment horizontal="right" vertical="top"/>
      <protection locked="0"/>
    </xf>
    <xf numFmtId="3" fontId="0" fillId="24" borderId="76" xfId="53" applyNumberFormat="1" applyFont="1" applyFill="1" applyBorder="1" applyAlignment="1" applyProtection="1">
      <alignment horizontal="right" vertical="top"/>
      <protection locked="0"/>
    </xf>
    <xf numFmtId="3" fontId="18" fillId="25" borderId="77" xfId="53" applyNumberFormat="1" applyFont="1" applyFill="1" applyBorder="1" applyAlignment="1" applyProtection="1">
      <alignment horizontal="right" vertical="top"/>
      <protection locked="0"/>
    </xf>
    <xf numFmtId="0" fontId="18" fillId="0" borderId="11" xfId="53" applyFont="1" applyFill="1" applyBorder="1" applyAlignment="1">
      <alignment vertical="top"/>
      <protection/>
    </xf>
    <xf numFmtId="3" fontId="18" fillId="0" borderId="0" xfId="53" applyNumberFormat="1" applyFont="1" applyFill="1" applyBorder="1" applyAlignment="1">
      <alignment horizontal="center" vertical="top"/>
      <protection/>
    </xf>
    <xf numFmtId="3" fontId="18" fillId="0" borderId="10" xfId="53" applyNumberFormat="1" applyFont="1" applyFill="1" applyBorder="1" applyAlignment="1">
      <alignment horizontal="center" vertical="top"/>
      <protection/>
    </xf>
    <xf numFmtId="0" fontId="18" fillId="0" borderId="13" xfId="53" applyFont="1" applyFill="1" applyBorder="1" applyAlignment="1">
      <alignment vertical="top"/>
      <protection/>
    </xf>
    <xf numFmtId="3" fontId="0" fillId="0" borderId="12" xfId="53" applyNumberFormat="1" applyFont="1" applyFill="1" applyBorder="1" applyAlignment="1">
      <alignment horizontal="center" vertical="top"/>
      <protection/>
    </xf>
    <xf numFmtId="3" fontId="0" fillId="0" borderId="14" xfId="53" applyNumberFormat="1" applyFont="1" applyFill="1" applyBorder="1" applyAlignment="1">
      <alignment horizontal="center" vertical="top"/>
      <protection/>
    </xf>
    <xf numFmtId="0" fontId="0" fillId="0" borderId="61" xfId="53" applyFont="1" applyFill="1" applyBorder="1" applyAlignment="1">
      <alignment vertical="top"/>
      <protection/>
    </xf>
    <xf numFmtId="3" fontId="0" fillId="0" borderId="78" xfId="53" applyNumberFormat="1" applyFont="1" applyFill="1" applyBorder="1" applyAlignment="1" applyProtection="1">
      <alignment horizontal="right" vertical="top"/>
      <protection locked="0"/>
    </xf>
    <xf numFmtId="3" fontId="0" fillId="0" borderId="66" xfId="53" applyNumberFormat="1" applyFont="1" applyFill="1" applyBorder="1" applyAlignment="1" applyProtection="1">
      <alignment horizontal="right" vertical="top"/>
      <protection locked="0"/>
    </xf>
    <xf numFmtId="3" fontId="18" fillId="6" borderId="18" xfId="53" applyNumberFormat="1" applyFont="1" applyFill="1" applyBorder="1" applyAlignment="1" applyProtection="1">
      <alignment horizontal="right" vertical="top"/>
      <protection locked="0"/>
    </xf>
    <xf numFmtId="3" fontId="0" fillId="0" borderId="79" xfId="53" applyNumberFormat="1" applyFont="1" applyFill="1" applyBorder="1" applyAlignment="1" applyProtection="1">
      <alignment horizontal="right" vertical="top"/>
      <protection locked="0"/>
    </xf>
    <xf numFmtId="3" fontId="0" fillId="0" borderId="80" xfId="53" applyNumberFormat="1" applyFont="1" applyFill="1" applyBorder="1" applyAlignment="1" applyProtection="1">
      <alignment horizontal="right" vertical="top"/>
      <protection locked="0"/>
    </xf>
    <xf numFmtId="3" fontId="18" fillId="0" borderId="19" xfId="53" applyNumberFormat="1" applyFont="1" applyFill="1" applyBorder="1" applyAlignment="1" applyProtection="1">
      <alignment horizontal="right" vertical="top"/>
      <protection locked="0"/>
    </xf>
    <xf numFmtId="3" fontId="18" fillId="0" borderId="24" xfId="53" applyNumberFormat="1" applyFont="1" applyFill="1" applyBorder="1" applyAlignment="1" applyProtection="1">
      <alignment horizontal="right" vertical="top"/>
      <protection locked="0"/>
    </xf>
    <xf numFmtId="3" fontId="18" fillId="0" borderId="36" xfId="53" applyNumberFormat="1" applyFont="1" applyFill="1" applyBorder="1" applyAlignment="1" applyProtection="1">
      <alignment horizontal="right" vertical="top"/>
      <protection locked="0"/>
    </xf>
    <xf numFmtId="3" fontId="0" fillId="0" borderId="81" xfId="53" applyNumberFormat="1" applyFont="1" applyFill="1" applyBorder="1" applyAlignment="1" applyProtection="1">
      <alignment horizontal="right" vertical="top"/>
      <protection locked="0"/>
    </xf>
    <xf numFmtId="3" fontId="0" fillId="0" borderId="31" xfId="53" applyNumberFormat="1" applyFont="1" applyFill="1" applyBorder="1" applyAlignment="1" applyProtection="1">
      <alignment horizontal="right" vertical="top"/>
      <protection locked="0"/>
    </xf>
    <xf numFmtId="3" fontId="18" fillId="0" borderId="20" xfId="53" applyNumberFormat="1" applyFont="1" applyFill="1" applyBorder="1" applyAlignment="1" applyProtection="1">
      <alignment horizontal="right" vertical="top"/>
      <protection locked="0"/>
    </xf>
    <xf numFmtId="0" fontId="19" fillId="24" borderId="0" xfId="53" applyFont="1" applyFill="1" applyBorder="1" applyAlignment="1">
      <alignment horizontal="left" vertical="top" wrapText="1"/>
      <protection/>
    </xf>
    <xf numFmtId="0" fontId="0" fillId="24" borderId="65" xfId="53" applyFont="1" applyFill="1" applyBorder="1" applyAlignment="1">
      <alignment vertical="top"/>
      <protection/>
    </xf>
    <xf numFmtId="3" fontId="0" fillId="24" borderId="26" xfId="53" applyNumberFormat="1" applyFont="1" applyFill="1" applyBorder="1" applyAlignment="1" applyProtection="1">
      <alignment horizontal="right" vertical="top"/>
      <protection locked="0"/>
    </xf>
    <xf numFmtId="0" fontId="0" fillId="24" borderId="55" xfId="53" applyFont="1" applyFill="1" applyBorder="1" applyAlignment="1">
      <alignment vertical="top"/>
      <protection/>
    </xf>
    <xf numFmtId="3" fontId="0" fillId="24" borderId="22" xfId="53" applyNumberFormat="1" applyFont="1" applyFill="1" applyBorder="1" applyAlignment="1" applyProtection="1">
      <alignment horizontal="right" vertical="top"/>
      <protection locked="0"/>
    </xf>
    <xf numFmtId="0" fontId="0" fillId="24" borderId="53" xfId="53" applyFont="1" applyFill="1" applyBorder="1" applyAlignment="1">
      <alignment vertical="top"/>
      <protection/>
    </xf>
    <xf numFmtId="3" fontId="0" fillId="24" borderId="38" xfId="53" applyNumberFormat="1" applyFont="1" applyFill="1" applyBorder="1" applyAlignment="1" applyProtection="1">
      <alignment horizontal="right" vertical="top"/>
      <protection locked="0"/>
    </xf>
    <xf numFmtId="3" fontId="0" fillId="24" borderId="39" xfId="53" applyNumberFormat="1" applyFont="1" applyFill="1" applyBorder="1" applyAlignment="1" applyProtection="1">
      <alignment horizontal="right" vertical="top"/>
      <protection locked="0"/>
    </xf>
    <xf numFmtId="3" fontId="0" fillId="24" borderId="73" xfId="53" applyNumberFormat="1" applyFont="1" applyFill="1" applyBorder="1" applyAlignment="1" applyProtection="1">
      <alignment horizontal="right" vertical="top"/>
      <protection locked="0"/>
    </xf>
    <xf numFmtId="3" fontId="0" fillId="24" borderId="82" xfId="53" applyNumberFormat="1" applyFont="1" applyFill="1" applyBorder="1" applyAlignment="1" applyProtection="1">
      <alignment horizontal="right" vertical="top"/>
      <protection locked="0"/>
    </xf>
    <xf numFmtId="3" fontId="18" fillId="25" borderId="83" xfId="53" applyNumberFormat="1" applyFont="1" applyFill="1" applyBorder="1" applyAlignment="1" applyProtection="1">
      <alignment horizontal="right" vertical="top"/>
      <protection locked="0"/>
    </xf>
    <xf numFmtId="0" fontId="0" fillId="24" borderId="0" xfId="53" applyFont="1" applyFill="1" applyBorder="1" applyAlignment="1">
      <alignment vertical="top"/>
      <protection/>
    </xf>
    <xf numFmtId="0" fontId="0" fillId="24" borderId="84" xfId="53" applyFont="1" applyFill="1" applyBorder="1" applyAlignment="1">
      <alignment horizontal="left" vertical="top" wrapText="1"/>
      <protection/>
    </xf>
    <xf numFmtId="0" fontId="0" fillId="17" borderId="11" xfId="53" applyFill="1" applyBorder="1" applyAlignment="1">
      <alignment vertical="top"/>
      <protection/>
    </xf>
    <xf numFmtId="0" fontId="0" fillId="24" borderId="85" xfId="53" applyFont="1" applyFill="1" applyBorder="1" applyAlignment="1">
      <alignment horizontal="left" vertical="top" wrapText="1"/>
      <protection/>
    </xf>
    <xf numFmtId="0" fontId="0" fillId="0" borderId="53" xfId="53" applyFont="1" applyFill="1" applyBorder="1" applyAlignment="1">
      <alignment horizontal="left" vertical="top" wrapText="1"/>
      <protection/>
    </xf>
    <xf numFmtId="0" fontId="15" fillId="24" borderId="84" xfId="53" applyFont="1" applyFill="1" applyBorder="1" applyAlignment="1">
      <alignment horizontal="left" vertical="top" wrapText="1"/>
      <protection/>
    </xf>
    <xf numFmtId="3" fontId="10" fillId="24" borderId="54" xfId="53" applyNumberFormat="1" applyFont="1" applyFill="1" applyBorder="1" applyAlignment="1">
      <alignment horizontal="left" vertical="top" wrapText="1"/>
      <protection/>
    </xf>
    <xf numFmtId="3" fontId="10" fillId="24" borderId="86" xfId="53" applyNumberFormat="1" applyFont="1" applyFill="1" applyBorder="1" applyAlignment="1">
      <alignment horizontal="left" vertical="top" wrapText="1"/>
      <protection/>
    </xf>
    <xf numFmtId="0" fontId="18" fillId="24" borderId="13" xfId="53" applyFont="1" applyFill="1" applyBorder="1" applyAlignment="1">
      <alignment vertical="top"/>
      <protection/>
    </xf>
    <xf numFmtId="3" fontId="0" fillId="24" borderId="12" xfId="53" applyNumberFormat="1" applyFont="1" applyFill="1" applyBorder="1" applyAlignment="1">
      <alignment horizontal="center" vertical="top"/>
      <protection/>
    </xf>
    <xf numFmtId="3" fontId="0" fillId="24" borderId="14" xfId="53" applyNumberFormat="1" applyFont="1" applyFill="1" applyBorder="1" applyAlignment="1">
      <alignment horizontal="center" vertical="top"/>
      <protection/>
    </xf>
    <xf numFmtId="3" fontId="0" fillId="17" borderId="0" xfId="53" applyNumberFormat="1" applyFont="1" applyFill="1" applyAlignment="1">
      <alignment horizontal="center" vertical="top"/>
      <protection/>
    </xf>
    <xf numFmtId="0" fontId="19" fillId="0" borderId="52" xfId="53" applyFont="1" applyFill="1" applyBorder="1" applyAlignment="1">
      <alignment horizontal="left" vertical="top" wrapText="1" indent="2"/>
      <protection/>
    </xf>
    <xf numFmtId="0" fontId="19" fillId="0" borderId="13" xfId="53" applyFont="1" applyFill="1" applyBorder="1" applyAlignment="1">
      <alignment horizontal="left" vertical="top" wrapText="1" indent="2"/>
      <protection/>
    </xf>
    <xf numFmtId="0" fontId="19" fillId="0" borderId="11" xfId="53" applyFont="1" applyFill="1" applyBorder="1" applyAlignment="1">
      <alignment horizontal="left" vertical="top" wrapText="1" indent="2"/>
      <protection/>
    </xf>
    <xf numFmtId="0" fontId="19" fillId="0" borderId="52" xfId="53" applyFont="1" applyFill="1" applyBorder="1" applyAlignment="1">
      <alignment horizontal="left" vertical="top" indent="2"/>
      <protection/>
    </xf>
    <xf numFmtId="0" fontId="19" fillId="0" borderId="50" xfId="53" applyFont="1" applyFill="1" applyBorder="1" applyAlignment="1">
      <alignment horizontal="left" vertical="top" indent="2"/>
      <protection/>
    </xf>
    <xf numFmtId="0" fontId="19" fillId="24" borderId="52" xfId="53" applyFont="1" applyFill="1" applyBorder="1" applyAlignment="1">
      <alignment horizontal="left" vertical="top" indent="2"/>
      <protection/>
    </xf>
    <xf numFmtId="0" fontId="19" fillId="0" borderId="63" xfId="53" applyFont="1" applyFill="1" applyBorder="1" applyAlignment="1">
      <alignment horizontal="left" vertical="top" wrapText="1" indent="2"/>
      <protection/>
    </xf>
    <xf numFmtId="0" fontId="19" fillId="0" borderId="62" xfId="53" applyFont="1" applyFill="1" applyBorder="1" applyAlignment="1">
      <alignment horizontal="left" vertical="top" wrapText="1" indent="2"/>
      <protection/>
    </xf>
    <xf numFmtId="0" fontId="19" fillId="24" borderId="52" xfId="53" applyFont="1" applyFill="1" applyBorder="1" applyAlignment="1">
      <alignment horizontal="left" vertical="top" wrapText="1" indent="2"/>
      <protection/>
    </xf>
    <xf numFmtId="3" fontId="2" fillId="24" borderId="0" xfId="53" applyNumberFormat="1" applyFont="1" applyFill="1" applyAlignment="1">
      <alignment horizontal="center" vertical="top"/>
      <protection/>
    </xf>
    <xf numFmtId="3" fontId="0" fillId="24" borderId="0" xfId="53" applyNumberFormat="1" applyFill="1" applyAlignment="1">
      <alignment horizontal="center" vertical="top"/>
      <protection/>
    </xf>
    <xf numFmtId="3" fontId="4" fillId="24" borderId="0" xfId="53" applyNumberFormat="1" applyFont="1" applyFill="1" applyAlignment="1">
      <alignment horizontal="left" vertical="top"/>
      <protection/>
    </xf>
    <xf numFmtId="3" fontId="12" fillId="0" borderId="57" xfId="53" applyNumberFormat="1" applyFont="1" applyFill="1" applyBorder="1" applyAlignment="1" applyProtection="1">
      <alignment horizontal="center" vertical="top"/>
      <protection locked="0"/>
    </xf>
    <xf numFmtId="0" fontId="0" fillId="22" borderId="0" xfId="53" applyFont="1" applyFill="1" applyBorder="1" applyAlignment="1">
      <alignment vertical="top"/>
      <protection/>
    </xf>
    <xf numFmtId="0" fontId="0" fillId="17" borderId="0" xfId="53" applyFill="1" applyBorder="1" applyAlignment="1">
      <alignment vertical="top"/>
      <protection/>
    </xf>
    <xf numFmtId="3" fontId="18" fillId="24" borderId="12" xfId="53" applyNumberFormat="1" applyFont="1" applyFill="1" applyBorder="1" applyAlignment="1">
      <alignment horizontal="center" vertical="top"/>
      <protection/>
    </xf>
    <xf numFmtId="3" fontId="0" fillId="17" borderId="0" xfId="53" applyNumberFormat="1" applyFill="1" applyAlignment="1">
      <alignment horizontal="center" vertical="top"/>
      <protection/>
    </xf>
    <xf numFmtId="0" fontId="0" fillId="0" borderId="0" xfId="0" applyAlignment="1">
      <alignment vertical="top"/>
    </xf>
    <xf numFmtId="3" fontId="0" fillId="24" borderId="0" xfId="0" applyNumberFormat="1" applyFont="1" applyFill="1" applyAlignment="1">
      <alignment horizontal="center" vertical="top"/>
    </xf>
    <xf numFmtId="3" fontId="0" fillId="24" borderId="0" xfId="0" applyNumberFormat="1" applyFont="1" applyFill="1" applyAlignment="1">
      <alignment horizontal="center" vertical="top"/>
    </xf>
    <xf numFmtId="3" fontId="0" fillId="24" borderId="0" xfId="0" applyNumberFormat="1" applyFont="1" applyFill="1" applyAlignment="1">
      <alignment horizontal="left" vertical="top"/>
    </xf>
    <xf numFmtId="0" fontId="0" fillId="17" borderId="0" xfId="52" applyFill="1" applyAlignment="1">
      <alignment vertical="top"/>
      <protection/>
    </xf>
    <xf numFmtId="0" fontId="0" fillId="0" borderId="0" xfId="52" applyAlignment="1">
      <alignment vertical="top"/>
      <protection/>
    </xf>
    <xf numFmtId="0" fontId="18" fillId="0" borderId="11" xfId="52" applyFont="1" applyFill="1" applyBorder="1" applyAlignment="1">
      <alignment vertical="top"/>
      <protection/>
    </xf>
    <xf numFmtId="3" fontId="18" fillId="0" borderId="0" xfId="52" applyNumberFormat="1" applyFont="1" applyFill="1" applyBorder="1" applyAlignment="1">
      <alignment horizontal="center" vertical="top"/>
      <protection/>
    </xf>
    <xf numFmtId="3" fontId="18" fillId="0" borderId="10" xfId="52" applyNumberFormat="1" applyFont="1" applyFill="1" applyBorder="1" applyAlignment="1">
      <alignment horizontal="center" vertical="top"/>
      <protection/>
    </xf>
    <xf numFmtId="0" fontId="0" fillId="0" borderId="61" xfId="52" applyFont="1" applyFill="1" applyBorder="1" applyAlignment="1">
      <alignment vertical="top"/>
      <protection/>
    </xf>
    <xf numFmtId="3" fontId="0" fillId="0" borderId="45" xfId="52" applyNumberFormat="1" applyFont="1" applyFill="1" applyBorder="1" applyAlignment="1" applyProtection="1">
      <alignment horizontal="right" vertical="top"/>
      <protection locked="0"/>
    </xf>
    <xf numFmtId="3" fontId="0" fillId="0" borderId="46" xfId="52" applyNumberFormat="1" applyFont="1" applyFill="1" applyBorder="1" applyAlignment="1" applyProtection="1">
      <alignment horizontal="right" vertical="top"/>
      <protection locked="0"/>
    </xf>
    <xf numFmtId="3" fontId="18" fillId="6" borderId="18" xfId="52" applyNumberFormat="1" applyFont="1" applyFill="1" applyBorder="1" applyAlignment="1" applyProtection="1">
      <alignment horizontal="right" vertical="top"/>
      <protection locked="0"/>
    </xf>
    <xf numFmtId="0" fontId="0" fillId="0" borderId="85" xfId="52" applyFont="1" applyFill="1" applyBorder="1" applyAlignment="1">
      <alignment vertical="top"/>
      <protection/>
    </xf>
    <xf numFmtId="3" fontId="0" fillId="0" borderId="22" xfId="52" applyNumberFormat="1" applyFont="1" applyFill="1" applyBorder="1" applyAlignment="1" applyProtection="1">
      <alignment horizontal="right" vertical="top"/>
      <protection locked="0"/>
    </xf>
    <xf numFmtId="3" fontId="0" fillId="0" borderId="23" xfId="52" applyNumberFormat="1" applyFont="1" applyFill="1" applyBorder="1" applyAlignment="1" applyProtection="1">
      <alignment horizontal="right" vertical="top"/>
      <protection locked="0"/>
    </xf>
    <xf numFmtId="3" fontId="18" fillId="6" borderId="24" xfId="52" applyNumberFormat="1" applyFont="1" applyFill="1" applyBorder="1" applyAlignment="1" applyProtection="1">
      <alignment horizontal="right" vertical="top"/>
      <protection locked="0"/>
    </xf>
    <xf numFmtId="3" fontId="18" fillId="6" borderId="61" xfId="52" applyNumberFormat="1" applyFont="1" applyFill="1" applyBorder="1" applyAlignment="1" applyProtection="1">
      <alignment horizontal="right" vertical="top"/>
      <protection locked="0"/>
    </xf>
    <xf numFmtId="3" fontId="18" fillId="6" borderId="46" xfId="52" applyNumberFormat="1" applyFont="1" applyFill="1" applyBorder="1" applyAlignment="1" applyProtection="1">
      <alignment horizontal="right" vertical="top"/>
      <protection locked="0"/>
    </xf>
    <xf numFmtId="3" fontId="18" fillId="6" borderId="87" xfId="52" applyNumberFormat="1" applyFont="1" applyFill="1" applyBorder="1" applyAlignment="1" applyProtection="1">
      <alignment horizontal="right" vertical="top"/>
      <protection locked="0"/>
    </xf>
    <xf numFmtId="3" fontId="0" fillId="0" borderId="25" xfId="52" applyNumberFormat="1" applyFont="1" applyFill="1" applyBorder="1" applyAlignment="1" applyProtection="1">
      <alignment horizontal="right" vertical="top"/>
      <protection locked="0"/>
    </xf>
    <xf numFmtId="3" fontId="0" fillId="0" borderId="26" xfId="52" applyNumberFormat="1" applyFont="1" applyFill="1" applyBorder="1" applyAlignment="1" applyProtection="1">
      <alignment horizontal="right" vertical="top"/>
      <protection locked="0"/>
    </xf>
    <xf numFmtId="3" fontId="18" fillId="6" borderId="19" xfId="52" applyNumberFormat="1" applyFont="1" applyFill="1" applyBorder="1" applyAlignment="1" applyProtection="1">
      <alignment horizontal="right" vertical="top"/>
      <protection locked="0"/>
    </xf>
    <xf numFmtId="0" fontId="19" fillId="0" borderId="63" xfId="52" applyFont="1" applyFill="1" applyBorder="1" applyAlignment="1">
      <alignment vertical="top"/>
      <protection/>
    </xf>
    <xf numFmtId="0" fontId="18" fillId="0" borderId="88" xfId="52" applyFont="1" applyFill="1" applyBorder="1" applyAlignment="1">
      <alignment vertical="top"/>
      <protection/>
    </xf>
    <xf numFmtId="3" fontId="18" fillId="6" borderId="88" xfId="52" applyNumberFormat="1" applyFont="1" applyFill="1" applyBorder="1" applyAlignment="1" applyProtection="1">
      <alignment horizontal="right" vertical="top"/>
      <protection locked="0"/>
    </xf>
    <xf numFmtId="3" fontId="18" fillId="6" borderId="60" xfId="52" applyNumberFormat="1" applyFont="1" applyFill="1" applyBorder="1" applyAlignment="1" applyProtection="1">
      <alignment horizontal="right" vertical="top"/>
      <protection locked="0"/>
    </xf>
    <xf numFmtId="0" fontId="0" fillId="22" borderId="0" xfId="52" applyFill="1" applyAlignment="1">
      <alignment vertical="top"/>
      <protection/>
    </xf>
    <xf numFmtId="3" fontId="0" fillId="17" borderId="0" xfId="52" applyNumberFormat="1" applyFont="1" applyFill="1" applyAlignment="1">
      <alignment horizontal="center" vertical="top"/>
      <protection/>
    </xf>
    <xf numFmtId="3" fontId="0" fillId="17" borderId="0" xfId="0" applyNumberFormat="1" applyFont="1" applyFill="1" applyAlignment="1">
      <alignment horizontal="center" vertical="top"/>
    </xf>
    <xf numFmtId="0" fontId="19" fillId="0" borderId="63" xfId="52" applyFont="1" applyFill="1" applyBorder="1" applyAlignment="1">
      <alignment horizontal="left" vertical="top" indent="2"/>
      <protection/>
    </xf>
    <xf numFmtId="0" fontId="19" fillId="0" borderId="63" xfId="52" applyFont="1" applyFill="1" applyBorder="1" applyAlignment="1">
      <alignment horizontal="left" vertical="top" wrapText="1" indent="2"/>
      <protection/>
    </xf>
    <xf numFmtId="0" fontId="19" fillId="0" borderId="85" xfId="52" applyFont="1" applyFill="1" applyBorder="1" applyAlignment="1">
      <alignment horizontal="left" vertical="top" wrapText="1" indent="2"/>
      <protection/>
    </xf>
    <xf numFmtId="0" fontId="24" fillId="24" borderId="0" xfId="53" applyFont="1" applyFill="1" applyAlignment="1">
      <alignment vertical="top"/>
      <protection/>
    </xf>
    <xf numFmtId="3" fontId="25" fillId="24" borderId="0" xfId="53" applyNumberFormat="1" applyFont="1" applyFill="1" applyAlignment="1">
      <alignment horizontal="center" vertical="top"/>
      <protection/>
    </xf>
    <xf numFmtId="0" fontId="26" fillId="24" borderId="0" xfId="53" applyFont="1" applyFill="1" applyAlignment="1">
      <alignment vertical="top"/>
      <protection/>
    </xf>
    <xf numFmtId="3" fontId="24" fillId="24" borderId="0" xfId="53" applyNumberFormat="1" applyFont="1" applyFill="1" applyAlignment="1">
      <alignment horizontal="center" vertical="top"/>
      <protection/>
    </xf>
    <xf numFmtId="0" fontId="39" fillId="17" borderId="0" xfId="53" applyFont="1" applyFill="1" applyAlignment="1">
      <alignment vertical="top"/>
      <protection/>
    </xf>
    <xf numFmtId="0" fontId="0" fillId="0" borderId="11" xfId="53" applyFill="1" applyBorder="1" applyAlignment="1">
      <alignment vertical="top" wrapText="1"/>
      <protection/>
    </xf>
    <xf numFmtId="0" fontId="28" fillId="0" borderId="0" xfId="53" applyFont="1" applyFill="1" applyBorder="1" applyAlignment="1">
      <alignment horizontal="center" vertical="top" wrapText="1"/>
      <protection/>
    </xf>
    <xf numFmtId="0" fontId="18" fillId="0" borderId="10" xfId="53" applyFont="1" applyFill="1" applyBorder="1" applyAlignment="1">
      <alignment horizontal="center" vertical="top" wrapText="1"/>
      <protection/>
    </xf>
    <xf numFmtId="0" fontId="0" fillId="0" borderId="61" xfId="53" applyFont="1" applyFill="1" applyBorder="1" applyAlignment="1">
      <alignment vertical="top" wrapText="1"/>
      <protection/>
    </xf>
    <xf numFmtId="0" fontId="0" fillId="0" borderId="78" xfId="53" applyFont="1" applyFill="1" applyBorder="1" applyAlignment="1">
      <alignment vertical="top" wrapText="1"/>
      <protection/>
    </xf>
    <xf numFmtId="0" fontId="0" fillId="0" borderId="41" xfId="53" applyFont="1" applyFill="1" applyBorder="1" applyAlignment="1">
      <alignment vertical="top" wrapText="1"/>
      <protection/>
    </xf>
    <xf numFmtId="0" fontId="0" fillId="0" borderId="27" xfId="53" applyFont="1" applyFill="1" applyBorder="1" applyAlignment="1">
      <alignment vertical="top" wrapText="1"/>
      <protection/>
    </xf>
    <xf numFmtId="0" fontId="0" fillId="0" borderId="63" xfId="53" applyFont="1" applyFill="1" applyBorder="1" applyAlignment="1">
      <alignment vertical="top"/>
      <protection/>
    </xf>
    <xf numFmtId="0" fontId="0" fillId="0" borderId="79" xfId="53" applyFont="1" applyFill="1" applyBorder="1" applyAlignment="1">
      <alignment vertical="top" wrapText="1"/>
      <protection/>
    </xf>
    <xf numFmtId="0" fontId="18" fillId="0" borderId="13" xfId="53" applyFont="1" applyFill="1" applyBorder="1" applyAlignment="1">
      <alignment vertical="top" wrapText="1"/>
      <protection/>
    </xf>
    <xf numFmtId="0" fontId="0" fillId="0" borderId="89" xfId="53" applyFont="1" applyFill="1" applyBorder="1" applyAlignment="1">
      <alignment vertical="top" wrapText="1"/>
      <protection/>
    </xf>
    <xf numFmtId="0" fontId="0" fillId="25" borderId="58" xfId="53" applyFont="1" applyFill="1" applyBorder="1" applyAlignment="1">
      <alignment vertical="top" wrapText="1"/>
      <protection/>
    </xf>
    <xf numFmtId="0" fontId="0" fillId="0" borderId="63" xfId="53" applyFont="1" applyFill="1" applyBorder="1" applyAlignment="1">
      <alignment vertical="top" wrapText="1"/>
      <protection/>
    </xf>
    <xf numFmtId="0" fontId="40" fillId="24" borderId="0" xfId="53" applyFont="1" applyFill="1" applyBorder="1" applyAlignment="1">
      <alignment vertical="top"/>
      <protection/>
    </xf>
    <xf numFmtId="0" fontId="15" fillId="0" borderId="40" xfId="53" applyFont="1" applyFill="1" applyBorder="1" applyAlignment="1">
      <alignment vertical="top" wrapText="1"/>
      <protection/>
    </xf>
    <xf numFmtId="0" fontId="0" fillId="0" borderId="0" xfId="53" applyFill="1" applyBorder="1" applyAlignment="1">
      <alignment vertical="top"/>
      <protection/>
    </xf>
    <xf numFmtId="0" fontId="0" fillId="0" borderId="40" xfId="53" applyFont="1" applyFill="1" applyBorder="1" applyAlignment="1">
      <alignment vertical="top"/>
      <protection/>
    </xf>
    <xf numFmtId="0" fontId="0" fillId="0" borderId="32" xfId="53" applyFill="1" applyBorder="1" applyAlignment="1">
      <alignment vertical="top"/>
      <protection/>
    </xf>
    <xf numFmtId="3" fontId="0" fillId="0" borderId="40" xfId="53" applyNumberFormat="1" applyFont="1" applyFill="1" applyBorder="1" applyAlignment="1" applyProtection="1">
      <alignment horizontal="right" vertical="top"/>
      <protection locked="0"/>
    </xf>
    <xf numFmtId="3" fontId="0" fillId="0" borderId="77" xfId="53" applyNumberFormat="1" applyFont="1" applyFill="1" applyBorder="1" applyAlignment="1" applyProtection="1">
      <alignment horizontal="right" vertical="top"/>
      <protection locked="0"/>
    </xf>
    <xf numFmtId="3" fontId="18" fillId="24" borderId="14" xfId="53" applyNumberFormat="1" applyFont="1" applyFill="1" applyBorder="1" applyAlignment="1">
      <alignment horizontal="center" vertical="top"/>
      <protection/>
    </xf>
    <xf numFmtId="0" fontId="0" fillId="24" borderId="84" xfId="53" applyFont="1" applyFill="1" applyBorder="1" applyAlignment="1">
      <alignment vertical="top"/>
      <protection/>
    </xf>
    <xf numFmtId="3" fontId="0" fillId="24" borderId="84" xfId="53" applyNumberFormat="1" applyFont="1" applyFill="1" applyBorder="1" applyAlignment="1" applyProtection="1">
      <alignment horizontal="right" vertical="top"/>
      <protection locked="0"/>
    </xf>
    <xf numFmtId="3" fontId="0" fillId="24" borderId="90" xfId="53" applyNumberFormat="1" applyFont="1" applyFill="1" applyBorder="1" applyAlignment="1" applyProtection="1">
      <alignment horizontal="right" vertical="top"/>
      <protection locked="0"/>
    </xf>
    <xf numFmtId="0" fontId="0" fillId="24" borderId="11" xfId="53" applyFont="1" applyFill="1" applyBorder="1" applyAlignment="1">
      <alignment vertical="top"/>
      <protection/>
    </xf>
    <xf numFmtId="3" fontId="0" fillId="24" borderId="85" xfId="53" applyNumberFormat="1" applyFont="1" applyFill="1" applyBorder="1" applyAlignment="1" applyProtection="1">
      <alignment horizontal="right" vertical="top"/>
      <protection locked="0"/>
    </xf>
    <xf numFmtId="3" fontId="0" fillId="24" borderId="25" xfId="53" applyNumberFormat="1" applyFont="1" applyFill="1" applyBorder="1" applyAlignment="1" applyProtection="1">
      <alignment horizontal="right" vertical="top"/>
      <protection locked="0"/>
    </xf>
    <xf numFmtId="3" fontId="18" fillId="6" borderId="19" xfId="53" applyNumberFormat="1" applyFont="1" applyFill="1" applyBorder="1" applyAlignment="1" applyProtection="1">
      <alignment horizontal="right" vertical="top"/>
      <protection locked="0"/>
    </xf>
    <xf numFmtId="3" fontId="0" fillId="24" borderId="11" xfId="53" applyNumberFormat="1" applyFont="1" applyFill="1" applyBorder="1" applyAlignment="1" applyProtection="1">
      <alignment horizontal="right" vertical="top"/>
      <protection locked="0"/>
    </xf>
    <xf numFmtId="0" fontId="0" fillId="17" borderId="10" xfId="53" applyFont="1" applyFill="1" applyBorder="1" applyAlignment="1">
      <alignment vertical="top"/>
      <protection/>
    </xf>
    <xf numFmtId="0" fontId="0" fillId="24" borderId="91" xfId="53" applyFont="1" applyFill="1" applyBorder="1" applyAlignment="1">
      <alignment vertical="top"/>
      <protection/>
    </xf>
    <xf numFmtId="0" fontId="18" fillId="0" borderId="58" xfId="53" applyFont="1" applyFill="1" applyBorder="1" applyAlignment="1">
      <alignment vertical="top"/>
      <protection/>
    </xf>
    <xf numFmtId="3" fontId="18" fillId="6" borderId="92" xfId="53" applyNumberFormat="1" applyFont="1" applyFill="1" applyBorder="1" applyAlignment="1" applyProtection="1">
      <alignment horizontal="right" vertical="top"/>
      <protection locked="0"/>
    </xf>
    <xf numFmtId="3" fontId="18" fillId="6" borderId="89" xfId="53" applyNumberFormat="1" applyFont="1" applyFill="1" applyBorder="1" applyAlignment="1" applyProtection="1">
      <alignment horizontal="right" vertical="top"/>
      <protection locked="0"/>
    </xf>
    <xf numFmtId="3" fontId="18" fillId="6" borderId="60" xfId="53" applyNumberFormat="1" applyFont="1" applyFill="1" applyBorder="1" applyAlignment="1" applyProtection="1">
      <alignment horizontal="right" vertical="top"/>
      <protection locked="0"/>
    </xf>
    <xf numFmtId="3" fontId="0" fillId="24" borderId="91" xfId="53" applyNumberFormat="1" applyFont="1" applyFill="1" applyBorder="1" applyAlignment="1" applyProtection="1">
      <alignment horizontal="right" vertical="top"/>
      <protection locked="0"/>
    </xf>
    <xf numFmtId="3" fontId="0" fillId="24" borderId="48" xfId="53" applyNumberFormat="1" applyFont="1" applyFill="1" applyBorder="1" applyAlignment="1" applyProtection="1">
      <alignment horizontal="right" vertical="top"/>
      <protection locked="0"/>
    </xf>
    <xf numFmtId="3" fontId="18" fillId="6" borderId="88" xfId="53" applyNumberFormat="1" applyFont="1" applyFill="1" applyBorder="1" applyAlignment="1" applyProtection="1">
      <alignment horizontal="right" vertical="top"/>
      <protection locked="0"/>
    </xf>
    <xf numFmtId="3" fontId="18" fillId="6" borderId="93" xfId="53" applyNumberFormat="1" applyFont="1" applyFill="1" applyBorder="1" applyAlignment="1" applyProtection="1">
      <alignment horizontal="right" vertical="top"/>
      <protection locked="0"/>
    </xf>
    <xf numFmtId="3" fontId="0" fillId="24" borderId="94" xfId="53" applyNumberFormat="1" applyFont="1" applyFill="1" applyBorder="1" applyAlignment="1" applyProtection="1">
      <alignment horizontal="right" vertical="top"/>
      <protection locked="0"/>
    </xf>
    <xf numFmtId="0" fontId="0" fillId="24" borderId="67" xfId="53" applyFont="1" applyFill="1" applyBorder="1" applyAlignment="1">
      <alignment vertical="top"/>
      <protection/>
    </xf>
    <xf numFmtId="3" fontId="0" fillId="24" borderId="47" xfId="53" applyNumberFormat="1" applyFont="1" applyFill="1" applyBorder="1" applyAlignment="1" applyProtection="1">
      <alignment horizontal="right" vertical="top"/>
      <protection locked="0"/>
    </xf>
    <xf numFmtId="3" fontId="0" fillId="24" borderId="95" xfId="53" applyNumberFormat="1" applyFont="1" applyFill="1" applyBorder="1" applyAlignment="1" applyProtection="1">
      <alignment horizontal="right" vertical="top"/>
      <protection locked="0"/>
    </xf>
    <xf numFmtId="0" fontId="18" fillId="0" borderId="96" xfId="53" applyFont="1" applyFill="1" applyBorder="1" applyAlignment="1">
      <alignment vertical="top"/>
      <protection/>
    </xf>
    <xf numFmtId="0" fontId="18" fillId="0" borderId="97" xfId="53" applyFont="1" applyFill="1" applyBorder="1" applyAlignment="1">
      <alignment vertical="top"/>
      <protection/>
    </xf>
    <xf numFmtId="3" fontId="18" fillId="0" borderId="0" xfId="53" applyNumberFormat="1" applyFont="1" applyFill="1" applyBorder="1" applyAlignment="1" applyProtection="1">
      <alignment horizontal="right" vertical="top"/>
      <protection locked="0"/>
    </xf>
    <xf numFmtId="3" fontId="18" fillId="0" borderId="98" xfId="53" applyNumberFormat="1" applyFont="1" applyFill="1" applyBorder="1" applyAlignment="1" applyProtection="1">
      <alignment horizontal="right" vertical="top"/>
      <protection locked="0"/>
    </xf>
    <xf numFmtId="3" fontId="18" fillId="0" borderId="10" xfId="53" applyNumberFormat="1" applyFont="1" applyFill="1" applyBorder="1" applyAlignment="1" applyProtection="1">
      <alignment horizontal="right" vertical="top"/>
      <protection locked="0"/>
    </xf>
    <xf numFmtId="3" fontId="18" fillId="6" borderId="99" xfId="53" applyNumberFormat="1" applyFont="1" applyFill="1" applyBorder="1" applyAlignment="1" applyProtection="1">
      <alignment horizontal="right" vertical="top"/>
      <protection locked="0"/>
    </xf>
    <xf numFmtId="0" fontId="0" fillId="0" borderId="100" xfId="53" applyFont="1" applyFill="1" applyBorder="1" applyAlignment="1">
      <alignment vertical="top" wrapText="1"/>
      <protection/>
    </xf>
    <xf numFmtId="0" fontId="0" fillId="0" borderId="97" xfId="53" applyFont="1" applyFill="1" applyBorder="1" applyAlignment="1">
      <alignment vertical="top"/>
      <protection/>
    </xf>
    <xf numFmtId="3" fontId="18" fillId="25" borderId="57" xfId="0" applyNumberFormat="1" applyFont="1" applyFill="1" applyBorder="1" applyAlignment="1" applyProtection="1">
      <alignment horizontal="right"/>
      <protection locked="0"/>
    </xf>
    <xf numFmtId="0" fontId="2" fillId="17" borderId="0" xfId="0" applyFont="1" applyFill="1" applyAlignment="1">
      <alignment/>
    </xf>
    <xf numFmtId="3" fontId="18" fillId="25" borderId="77" xfId="0" applyNumberFormat="1" applyFont="1" applyFill="1" applyBorder="1" applyAlignment="1" applyProtection="1">
      <alignment horizontal="right"/>
      <protection locked="0"/>
    </xf>
    <xf numFmtId="0" fontId="18" fillId="24" borderId="54" xfId="52" applyFont="1" applyFill="1" applyBorder="1" applyAlignment="1">
      <alignment vertical="top"/>
      <protection/>
    </xf>
    <xf numFmtId="0" fontId="45" fillId="24" borderId="16" xfId="0" applyFont="1" applyFill="1" applyBorder="1" applyAlignment="1">
      <alignment horizontal="center"/>
    </xf>
    <xf numFmtId="3" fontId="0" fillId="6" borderId="22" xfId="53" applyNumberFormat="1" applyFont="1" applyFill="1" applyBorder="1" applyAlignment="1" applyProtection="1">
      <alignment horizontal="right" vertical="top"/>
      <protection locked="0"/>
    </xf>
    <xf numFmtId="3" fontId="19" fillId="22" borderId="26" xfId="53" applyNumberFormat="1" applyFont="1" applyFill="1" applyBorder="1" applyAlignment="1" applyProtection="1">
      <alignment horizontal="right" vertical="top"/>
      <protection locked="0"/>
    </xf>
    <xf numFmtId="3" fontId="0" fillId="26" borderId="26" xfId="53" applyNumberFormat="1" applyFont="1" applyFill="1" applyBorder="1" applyAlignment="1" applyProtection="1">
      <alignment horizontal="right" vertical="top"/>
      <protection locked="0"/>
    </xf>
    <xf numFmtId="3" fontId="18" fillId="24" borderId="75" xfId="53" applyNumberFormat="1" applyFont="1" applyFill="1" applyBorder="1" applyAlignment="1" applyProtection="1">
      <alignment horizontal="right" vertical="top"/>
      <protection locked="0"/>
    </xf>
    <xf numFmtId="3" fontId="18" fillId="24" borderId="76" xfId="53" applyNumberFormat="1" applyFont="1" applyFill="1" applyBorder="1" applyAlignment="1" applyProtection="1">
      <alignment horizontal="right" vertical="top"/>
      <protection locked="0"/>
    </xf>
    <xf numFmtId="3" fontId="0" fillId="6" borderId="45" xfId="53" applyNumberFormat="1" applyFont="1" applyFill="1" applyBorder="1" applyAlignment="1" applyProtection="1">
      <alignment horizontal="right" vertical="top"/>
      <protection locked="0"/>
    </xf>
    <xf numFmtId="3" fontId="0" fillId="6" borderId="46" xfId="53" applyNumberFormat="1" applyFont="1" applyFill="1" applyBorder="1" applyAlignment="1" applyProtection="1">
      <alignment horizontal="right" vertical="top"/>
      <protection locked="0"/>
    </xf>
    <xf numFmtId="0" fontId="46" fillId="22" borderId="0" xfId="53" applyFont="1" applyFill="1" applyAlignment="1">
      <alignment vertical="top" textRotation="90" wrapText="1"/>
      <protection/>
    </xf>
    <xf numFmtId="0" fontId="46" fillId="24" borderId="0" xfId="0" applyFont="1" applyFill="1" applyAlignment="1">
      <alignment textRotation="90"/>
    </xf>
    <xf numFmtId="0" fontId="46" fillId="24" borderId="16" xfId="0" applyFont="1" applyFill="1" applyBorder="1" applyAlignment="1">
      <alignment textRotation="90"/>
    </xf>
    <xf numFmtId="0" fontId="46" fillId="22" borderId="0" xfId="0" applyFont="1" applyFill="1" applyAlignment="1">
      <alignment textRotation="90"/>
    </xf>
    <xf numFmtId="0" fontId="18" fillId="24" borderId="57" xfId="53" applyFont="1" applyFill="1" applyBorder="1" applyAlignment="1">
      <alignment horizontal="left" vertical="top" wrapText="1"/>
      <protection/>
    </xf>
    <xf numFmtId="3" fontId="3" fillId="24" borderId="0" xfId="53" applyNumberFormat="1" applyFont="1" applyFill="1" applyAlignment="1">
      <alignment vertical="top"/>
      <protection/>
    </xf>
    <xf numFmtId="0" fontId="16" fillId="22" borderId="0" xfId="53" applyFont="1" applyFill="1" applyAlignment="1">
      <alignment horizontal="left" vertical="top"/>
      <protection/>
    </xf>
    <xf numFmtId="0" fontId="16" fillId="22" borderId="11" xfId="53" applyFont="1" applyFill="1" applyBorder="1" applyAlignment="1">
      <alignment horizontal="left" vertical="top"/>
      <protection/>
    </xf>
    <xf numFmtId="0" fontId="16" fillId="22" borderId="0" xfId="53" applyFont="1" applyFill="1" applyBorder="1" applyAlignment="1">
      <alignment horizontal="left" vertical="top"/>
      <protection/>
    </xf>
    <xf numFmtId="0" fontId="36" fillId="17" borderId="0" xfId="53" applyFont="1" applyFill="1" applyBorder="1" applyAlignment="1">
      <alignment vertical="top"/>
      <protection/>
    </xf>
    <xf numFmtId="0" fontId="16" fillId="17" borderId="0" xfId="53" applyFont="1" applyFill="1" applyBorder="1" applyAlignment="1">
      <alignment horizontal="left" vertical="top"/>
      <protection/>
    </xf>
    <xf numFmtId="0" fontId="3" fillId="24" borderId="12" xfId="53" applyFont="1" applyFill="1" applyBorder="1" applyAlignment="1">
      <alignment vertical="top"/>
      <protection/>
    </xf>
    <xf numFmtId="0" fontId="3" fillId="24" borderId="0" xfId="53" applyFont="1" applyFill="1" applyBorder="1" applyAlignment="1">
      <alignment vertical="top"/>
      <protection/>
    </xf>
    <xf numFmtId="0" fontId="2" fillId="24" borderId="0" xfId="53" applyFont="1" applyFill="1" applyBorder="1" applyAlignment="1">
      <alignment horizontal="center" vertical="top"/>
      <protection/>
    </xf>
    <xf numFmtId="0" fontId="2" fillId="24" borderId="12" xfId="53" applyFont="1" applyFill="1" applyBorder="1" applyAlignment="1">
      <alignment horizontal="center" vertical="top"/>
      <protection/>
    </xf>
    <xf numFmtId="0" fontId="0" fillId="17" borderId="0" xfId="53" applyFill="1" applyBorder="1" applyAlignment="1">
      <alignment horizontal="left" vertical="top"/>
      <protection/>
    </xf>
    <xf numFmtId="0" fontId="11" fillId="17" borderId="11" xfId="53" applyFont="1" applyFill="1" applyBorder="1" applyAlignment="1" applyProtection="1">
      <alignment vertical="top"/>
      <protection/>
    </xf>
    <xf numFmtId="0" fontId="11" fillId="17" borderId="0" xfId="53" applyFont="1" applyFill="1" applyBorder="1" applyAlignment="1" applyProtection="1">
      <alignment horizontal="left" vertical="top"/>
      <protection locked="0"/>
    </xf>
    <xf numFmtId="0" fontId="11" fillId="17" borderId="10" xfId="53" applyFont="1" applyFill="1" applyBorder="1" applyAlignment="1" applyProtection="1">
      <alignment horizontal="left" vertical="top"/>
      <protection locked="0"/>
    </xf>
    <xf numFmtId="0" fontId="3" fillId="17" borderId="11" xfId="53" applyFont="1" applyFill="1" applyBorder="1" applyAlignment="1" applyProtection="1">
      <alignment horizontal="left" vertical="top"/>
      <protection/>
    </xf>
    <xf numFmtId="0" fontId="0" fillId="17" borderId="10" xfId="53" applyFill="1" applyBorder="1" applyAlignment="1">
      <alignment horizontal="left" vertical="top"/>
      <protection/>
    </xf>
    <xf numFmtId="0" fontId="12" fillId="0" borderId="0" xfId="53" applyFont="1" applyFill="1" applyBorder="1" applyAlignment="1">
      <alignment horizontal="center" vertical="top"/>
      <protection/>
    </xf>
    <xf numFmtId="0" fontId="0" fillId="17" borderId="0" xfId="53" applyFill="1" applyBorder="1" applyAlignment="1">
      <alignment horizontal="center" vertical="top"/>
      <protection/>
    </xf>
    <xf numFmtId="0" fontId="12" fillId="0" borderId="0" xfId="53" applyFont="1" applyFill="1" applyBorder="1" applyAlignment="1">
      <alignment horizontal="left" vertical="top" wrapText="1"/>
      <protection/>
    </xf>
    <xf numFmtId="0" fontId="13" fillId="0" borderId="0" xfId="53" applyFont="1" applyFill="1" applyBorder="1" applyAlignment="1">
      <alignment horizontal="center" vertical="top" wrapText="1"/>
      <protection/>
    </xf>
    <xf numFmtId="3" fontId="12" fillId="0" borderId="0" xfId="53" applyNumberFormat="1" applyFont="1" applyFill="1" applyBorder="1" applyAlignment="1">
      <alignment horizontal="center" vertical="top"/>
      <protection/>
    </xf>
    <xf numFmtId="0" fontId="38" fillId="17" borderId="0" xfId="53" applyFont="1" applyFill="1" applyBorder="1" applyAlignment="1">
      <alignment horizontal="left" vertical="top"/>
      <protection/>
    </xf>
    <xf numFmtId="0" fontId="17" fillId="17" borderId="0" xfId="53" applyFont="1" applyFill="1" applyBorder="1" applyAlignment="1">
      <alignment horizontal="right" vertical="top" wrapText="1"/>
      <protection/>
    </xf>
    <xf numFmtId="3" fontId="13" fillId="17" borderId="0" xfId="53" applyNumberFormat="1" applyFont="1" applyFill="1" applyBorder="1" applyAlignment="1">
      <alignment horizontal="left" vertical="top" wrapText="1"/>
      <protection/>
    </xf>
    <xf numFmtId="3" fontId="12" fillId="17" borderId="57" xfId="53" applyNumberFormat="1" applyFont="1" applyFill="1" applyBorder="1" applyAlignment="1" applyProtection="1">
      <alignment horizontal="center" vertical="top"/>
      <protection locked="0"/>
    </xf>
    <xf numFmtId="0" fontId="17" fillId="0" borderId="0" xfId="53" applyFont="1" applyFill="1" applyBorder="1" applyAlignment="1">
      <alignment horizontal="right" vertical="top" wrapText="1"/>
      <protection/>
    </xf>
    <xf numFmtId="3" fontId="13" fillId="0" borderId="0" xfId="53" applyNumberFormat="1" applyFont="1" applyFill="1" applyBorder="1" applyAlignment="1">
      <alignment horizontal="left" vertical="top" wrapText="1"/>
      <protection/>
    </xf>
    <xf numFmtId="0" fontId="16" fillId="17" borderId="0" xfId="53" applyFont="1" applyFill="1" applyAlignment="1">
      <alignment horizontal="left" vertical="top"/>
      <protection/>
    </xf>
    <xf numFmtId="0" fontId="18" fillId="0" borderId="88" xfId="0" applyFont="1" applyFill="1" applyBorder="1" applyAlignment="1">
      <alignment vertical="center"/>
    </xf>
    <xf numFmtId="3" fontId="18" fillId="6" borderId="99" xfId="52" applyNumberFormat="1" applyFont="1" applyFill="1" applyBorder="1" applyAlignment="1" applyProtection="1">
      <alignment horizontal="right" vertical="top"/>
      <protection locked="0"/>
    </xf>
    <xf numFmtId="0" fontId="18" fillId="0" borderId="65" xfId="53" applyFont="1" applyFill="1" applyBorder="1" applyAlignment="1">
      <alignment vertical="top" wrapText="1"/>
      <protection/>
    </xf>
    <xf numFmtId="3" fontId="18" fillId="0" borderId="101" xfId="52" applyNumberFormat="1" applyFont="1" applyFill="1" applyBorder="1" applyAlignment="1" applyProtection="1">
      <alignment horizontal="right" vertical="top"/>
      <protection locked="0"/>
    </xf>
    <xf numFmtId="3" fontId="18" fillId="0" borderId="102" xfId="52" applyNumberFormat="1" applyFont="1" applyFill="1" applyBorder="1" applyAlignment="1" applyProtection="1">
      <alignment horizontal="right" vertical="top"/>
      <protection locked="0"/>
    </xf>
    <xf numFmtId="3" fontId="18" fillId="0" borderId="103" xfId="52" applyNumberFormat="1" applyFont="1" applyFill="1" applyBorder="1" applyAlignment="1" applyProtection="1">
      <alignment horizontal="right" vertical="top"/>
      <protection locked="0"/>
    </xf>
    <xf numFmtId="3" fontId="18" fillId="0" borderId="104" xfId="52" applyNumberFormat="1" applyFont="1" applyFill="1" applyBorder="1" applyAlignment="1" applyProtection="1">
      <alignment horizontal="right" vertical="top"/>
      <protection locked="0"/>
    </xf>
    <xf numFmtId="3" fontId="18" fillId="0" borderId="105" xfId="52" applyNumberFormat="1" applyFont="1" applyFill="1" applyBorder="1" applyAlignment="1" applyProtection="1">
      <alignment horizontal="right" vertical="top"/>
      <protection locked="0"/>
    </xf>
    <xf numFmtId="3" fontId="18" fillId="0" borderId="106" xfId="52" applyNumberFormat="1" applyFont="1" applyFill="1" applyBorder="1" applyAlignment="1" applyProtection="1">
      <alignment horizontal="right" vertical="top"/>
      <protection locked="0"/>
    </xf>
    <xf numFmtId="3" fontId="18" fillId="6" borderId="77" xfId="52" applyNumberFormat="1" applyFont="1" applyFill="1" applyBorder="1" applyAlignment="1" applyProtection="1">
      <alignment horizontal="right" vertical="top"/>
      <protection locked="0"/>
    </xf>
    <xf numFmtId="3" fontId="18" fillId="6" borderId="83" xfId="52" applyNumberFormat="1" applyFont="1" applyFill="1" applyBorder="1" applyAlignment="1" applyProtection="1">
      <alignment horizontal="right" vertical="top"/>
      <protection locked="0"/>
    </xf>
    <xf numFmtId="3" fontId="18" fillId="25" borderId="83" xfId="0" applyNumberFormat="1" applyFont="1" applyFill="1" applyBorder="1" applyAlignment="1" applyProtection="1">
      <alignment horizontal="right"/>
      <protection locked="0"/>
    </xf>
    <xf numFmtId="0" fontId="0" fillId="8" borderId="74" xfId="53" applyFont="1" applyFill="1" applyBorder="1" applyAlignment="1">
      <alignment vertical="top" wrapText="1"/>
      <protection/>
    </xf>
    <xf numFmtId="0" fontId="0" fillId="22" borderId="0" xfId="0" applyFill="1" applyAlignment="1">
      <alignment/>
    </xf>
    <xf numFmtId="0" fontId="0" fillId="0" borderId="65" xfId="0" applyFont="1" applyFill="1" applyBorder="1" applyAlignment="1">
      <alignment vertical="top"/>
    </xf>
    <xf numFmtId="0" fontId="19" fillId="0" borderId="13" xfId="53" applyFont="1" applyFill="1" applyBorder="1" applyAlignment="1">
      <alignment vertical="top" wrapText="1"/>
      <protection/>
    </xf>
    <xf numFmtId="0" fontId="0" fillId="0" borderId="65" xfId="53" applyFont="1" applyFill="1" applyBorder="1" applyAlignment="1">
      <alignment vertical="top" wrapText="1"/>
      <protection/>
    </xf>
    <xf numFmtId="3" fontId="18" fillId="24" borderId="51" xfId="53" applyNumberFormat="1" applyFont="1" applyFill="1" applyBorder="1" applyAlignment="1" applyProtection="1">
      <alignment horizontal="right" vertical="top"/>
      <protection locked="0"/>
    </xf>
    <xf numFmtId="3" fontId="18" fillId="24" borderId="82" xfId="53" applyNumberFormat="1" applyFont="1" applyFill="1" applyBorder="1" applyAlignment="1" applyProtection="1">
      <alignment horizontal="right" vertical="top"/>
      <protection locked="0"/>
    </xf>
    <xf numFmtId="3" fontId="18" fillId="24" borderId="92" xfId="53" applyNumberFormat="1" applyFont="1" applyFill="1" applyBorder="1" applyAlignment="1" applyProtection="1">
      <alignment horizontal="right" vertical="top"/>
      <protection locked="0"/>
    </xf>
    <xf numFmtId="3" fontId="18" fillId="24" borderId="99" xfId="53" applyNumberFormat="1" applyFont="1" applyFill="1" applyBorder="1" applyAlignment="1" applyProtection="1">
      <alignment horizontal="right" vertical="top"/>
      <protection locked="0"/>
    </xf>
    <xf numFmtId="0" fontId="19" fillId="0" borderId="13" xfId="52" applyFont="1" applyFill="1" applyBorder="1" applyAlignment="1">
      <alignment horizontal="left" vertical="top" indent="2"/>
      <protection/>
    </xf>
    <xf numFmtId="0" fontId="20" fillId="0" borderId="0" xfId="0" applyNumberFormat="1" applyFont="1" applyFill="1" applyBorder="1" applyAlignment="1">
      <alignmen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16" xfId="0" applyFont="1" applyFill="1" applyBorder="1" applyAlignment="1">
      <alignment horizontal="left" vertical="top" wrapText="1"/>
    </xf>
    <xf numFmtId="0" fontId="20" fillId="0" borderId="15" xfId="53" applyFont="1" applyFill="1" applyBorder="1" applyAlignment="1">
      <alignment vertical="top" wrapText="1"/>
      <protection/>
    </xf>
    <xf numFmtId="0" fontId="20" fillId="0" borderId="0" xfId="53" applyFont="1" applyFill="1" applyBorder="1" applyAlignment="1">
      <alignment vertical="top" wrapText="1"/>
      <protection/>
    </xf>
    <xf numFmtId="0" fontId="20" fillId="0" borderId="0" xfId="53" applyFont="1" applyFill="1" applyBorder="1" applyAlignment="1">
      <alignment horizontal="left" vertical="top" wrapText="1"/>
      <protection/>
    </xf>
    <xf numFmtId="0" fontId="20" fillId="0" borderId="16" xfId="53" applyFont="1" applyFill="1" applyBorder="1" applyAlignment="1">
      <alignment vertical="top" wrapText="1"/>
      <protection/>
    </xf>
    <xf numFmtId="0" fontId="20" fillId="0" borderId="15" xfId="52" applyFont="1" applyFill="1" applyBorder="1" applyAlignment="1">
      <alignment vertical="top" wrapText="1"/>
      <protection/>
    </xf>
    <xf numFmtId="0" fontId="20" fillId="0" borderId="0" xfId="52" applyFont="1" applyFill="1" applyBorder="1" applyAlignment="1">
      <alignment vertical="top" wrapText="1"/>
      <protection/>
    </xf>
    <xf numFmtId="0" fontId="20" fillId="0" borderId="17" xfId="53" applyFont="1" applyFill="1" applyBorder="1" applyAlignment="1">
      <alignment vertical="top" wrapText="1"/>
      <protection/>
    </xf>
    <xf numFmtId="0" fontId="20" fillId="0" borderId="16" xfId="53" applyFont="1" applyFill="1" applyBorder="1" applyAlignment="1" applyProtection="1">
      <alignment vertical="top" wrapText="1"/>
      <protection locked="0"/>
    </xf>
    <xf numFmtId="0" fontId="19" fillId="0" borderId="50" xfId="53" applyFont="1" applyFill="1" applyBorder="1" applyAlignment="1">
      <alignment vertical="top" wrapText="1"/>
      <protection/>
    </xf>
    <xf numFmtId="0" fontId="18" fillId="17" borderId="10" xfId="53" applyFont="1" applyFill="1" applyBorder="1" applyAlignment="1" applyProtection="1">
      <alignment horizontal="left" vertical="top"/>
      <protection locked="0"/>
    </xf>
    <xf numFmtId="0" fontId="6" fillId="0" borderId="0" xfId="53" applyFont="1" applyFill="1" applyBorder="1" applyAlignment="1">
      <alignment horizontal="center" vertical="top" wrapText="1"/>
      <protection/>
    </xf>
    <xf numFmtId="0" fontId="11" fillId="24" borderId="107" xfId="53" applyFont="1" applyFill="1" applyBorder="1" applyAlignment="1" applyProtection="1">
      <alignment horizontal="left" vertical="top"/>
      <protection locked="0"/>
    </xf>
    <xf numFmtId="0" fontId="3" fillId="24" borderId="107" xfId="53" applyFont="1" applyFill="1" applyBorder="1" applyAlignment="1" applyProtection="1">
      <alignment horizontal="left" vertical="top"/>
      <protection locked="0"/>
    </xf>
    <xf numFmtId="0" fontId="18" fillId="17" borderId="0" xfId="53" applyFont="1" applyFill="1" applyBorder="1" applyAlignment="1" applyProtection="1">
      <alignment horizontal="left" vertical="top"/>
      <protection locked="0"/>
    </xf>
    <xf numFmtId="0" fontId="11" fillId="17" borderId="11" xfId="53" applyFont="1" applyFill="1" applyBorder="1" applyAlignment="1" applyProtection="1">
      <alignment vertical="top"/>
      <protection/>
    </xf>
    <xf numFmtId="0" fontId="0" fillId="17" borderId="0" xfId="53" applyFill="1" applyBorder="1" applyAlignment="1">
      <alignment vertical="top"/>
      <protection/>
    </xf>
    <xf numFmtId="0" fontId="0" fillId="17" borderId="10" xfId="53" applyFill="1" applyBorder="1" applyAlignment="1">
      <alignment vertical="top"/>
      <protection/>
    </xf>
    <xf numFmtId="0" fontId="11" fillId="24" borderId="107" xfId="53" applyFont="1" applyFill="1" applyBorder="1" applyAlignment="1" applyProtection="1">
      <alignment vertical="top"/>
      <protection locked="0"/>
    </xf>
    <xf numFmtId="0" fontId="0" fillId="0" borderId="108" xfId="53" applyBorder="1" applyAlignment="1" applyProtection="1">
      <alignment vertical="top"/>
      <protection locked="0"/>
    </xf>
    <xf numFmtId="0" fontId="0" fillId="0" borderId="109" xfId="53" applyBorder="1" applyAlignment="1" applyProtection="1">
      <alignment vertical="top"/>
      <protection locked="0"/>
    </xf>
    <xf numFmtId="0" fontId="6" fillId="0" borderId="0" xfId="0" applyFont="1" applyFill="1" applyBorder="1" applyAlignment="1">
      <alignment horizontal="left" wrapText="1"/>
    </xf>
    <xf numFmtId="0" fontId="12" fillId="24" borderId="0" xfId="0" applyFont="1" applyFill="1" applyBorder="1" applyAlignment="1">
      <alignment horizontal="left"/>
    </xf>
    <xf numFmtId="0" fontId="12" fillId="24" borderId="0" xfId="0" applyFont="1" applyFill="1" applyBorder="1" applyAlignment="1">
      <alignment horizontal="left" vertical="top" wrapText="1"/>
    </xf>
    <xf numFmtId="0" fontId="3" fillId="24" borderId="0" xfId="0" applyFont="1" applyFill="1" applyBorder="1" applyAlignment="1">
      <alignment horizontal="left"/>
    </xf>
    <xf numFmtId="0" fontId="7" fillId="0" borderId="0" xfId="0" applyFont="1" applyFill="1" applyBorder="1" applyAlignment="1">
      <alignment horizontal="center"/>
    </xf>
    <xf numFmtId="0" fontId="47" fillId="24" borderId="0" xfId="0" applyFont="1" applyFill="1" applyBorder="1" applyAlignment="1">
      <alignment horizontal="left" wrapText="1"/>
    </xf>
    <xf numFmtId="0" fontId="22" fillId="24" borderId="0" xfId="0" applyFont="1" applyFill="1" applyBorder="1" applyAlignment="1">
      <alignment horizontal="left" vertical="top" wrapText="1"/>
    </xf>
    <xf numFmtId="0" fontId="0" fillId="24" borderId="0" xfId="0" applyFill="1" applyAlignment="1">
      <alignment vertical="top" wrapText="1"/>
    </xf>
    <xf numFmtId="0" fontId="7" fillId="24" borderId="0" xfId="0" applyFont="1" applyFill="1" applyBorder="1" applyAlignment="1">
      <alignment horizontal="center"/>
    </xf>
    <xf numFmtId="0" fontId="0" fillId="24" borderId="0" xfId="0" applyFill="1" applyAlignment="1">
      <alignment horizontal="center"/>
    </xf>
    <xf numFmtId="0" fontId="6" fillId="0" borderId="11" xfId="0" applyFont="1" applyFill="1" applyBorder="1" applyAlignment="1">
      <alignment horizontal="left" wrapText="1"/>
    </xf>
    <xf numFmtId="0" fontId="0" fillId="0" borderId="0" xfId="0" applyFill="1" applyBorder="1" applyAlignment="1">
      <alignment horizontal="left" wrapText="1"/>
    </xf>
    <xf numFmtId="0" fontId="33" fillId="0" borderId="12" xfId="0" applyFont="1" applyFill="1" applyBorder="1" applyAlignment="1">
      <alignment horizontal="center" vertical="center"/>
    </xf>
    <xf numFmtId="0" fontId="6" fillId="0" borderId="11" xfId="0" applyFont="1" applyFill="1" applyBorder="1" applyAlignment="1">
      <alignment horizontal="left"/>
    </xf>
    <xf numFmtId="0" fontId="6" fillId="0" borderId="0" xfId="0" applyFont="1" applyFill="1" applyBorder="1" applyAlignment="1">
      <alignment horizontal="left"/>
    </xf>
    <xf numFmtId="0" fontId="0" fillId="24" borderId="0" xfId="0" applyFill="1" applyBorder="1" applyAlignment="1">
      <alignment/>
    </xf>
    <xf numFmtId="0" fontId="42" fillId="0" borderId="0" xfId="0" applyFont="1" applyFill="1" applyBorder="1" applyAlignment="1">
      <alignment horizontal="center"/>
    </xf>
    <xf numFmtId="0" fontId="41" fillId="0" borderId="0" xfId="0" applyFont="1" applyFill="1" applyBorder="1" applyAlignment="1">
      <alignment horizontal="center" vertical="center"/>
    </xf>
    <xf numFmtId="0" fontId="22" fillId="24" borderId="0" xfId="0" applyFont="1" applyFill="1" applyBorder="1" applyAlignment="1">
      <alignment vertical="top" wrapText="1"/>
    </xf>
    <xf numFmtId="0" fontId="0" fillId="0" borderId="0" xfId="0" applyAlignment="1">
      <alignment vertical="top" wrapText="1"/>
    </xf>
    <xf numFmtId="0" fontId="9" fillId="0" borderId="11" xfId="0" applyFont="1" applyFill="1" applyBorder="1" applyAlignment="1">
      <alignment horizontal="left" wrapText="1"/>
    </xf>
    <xf numFmtId="0" fontId="19" fillId="0" borderId="0" xfId="0" applyFont="1" applyFill="1" applyBorder="1" applyAlignment="1">
      <alignment horizontal="left" wrapText="1"/>
    </xf>
    <xf numFmtId="0" fontId="12" fillId="0" borderId="13" xfId="53" applyFont="1" applyFill="1" applyBorder="1" applyAlignment="1" applyProtection="1">
      <alignment horizontal="center" vertical="top"/>
      <protection locked="0"/>
    </xf>
    <xf numFmtId="0" fontId="12" fillId="0" borderId="12" xfId="53" applyFont="1" applyFill="1" applyBorder="1" applyAlignment="1" applyProtection="1">
      <alignment horizontal="center" vertical="top"/>
      <protection locked="0"/>
    </xf>
    <xf numFmtId="0" fontId="12" fillId="0" borderId="14" xfId="53" applyFont="1" applyFill="1" applyBorder="1" applyAlignment="1" applyProtection="1">
      <alignment horizontal="center" vertical="top"/>
      <protection locked="0"/>
    </xf>
    <xf numFmtId="0" fontId="44" fillId="0" borderId="0" xfId="53" applyFont="1" applyFill="1" applyBorder="1" applyAlignment="1">
      <alignment horizontal="center" vertical="top"/>
      <protection/>
    </xf>
    <xf numFmtId="0" fontId="11" fillId="17" borderId="84" xfId="53" applyFont="1" applyFill="1" applyBorder="1" applyAlignment="1" applyProtection="1">
      <alignment vertical="top"/>
      <protection/>
    </xf>
    <xf numFmtId="0" fontId="0" fillId="17" borderId="54" xfId="53" applyFill="1" applyBorder="1" applyAlignment="1">
      <alignment vertical="top"/>
      <protection/>
    </xf>
    <xf numFmtId="0" fontId="0" fillId="17" borderId="86" xfId="53" applyFill="1" applyBorder="1" applyAlignment="1">
      <alignment vertical="top"/>
      <protection/>
    </xf>
    <xf numFmtId="0" fontId="29" fillId="23" borderId="110" xfId="53" applyFont="1" applyFill="1" applyBorder="1" applyAlignment="1">
      <alignment horizontal="center" vertical="top" wrapText="1"/>
      <protection/>
    </xf>
    <xf numFmtId="0" fontId="29" fillId="23" borderId="111" xfId="53" applyFont="1" applyFill="1" applyBorder="1" applyAlignment="1">
      <alignment horizontal="center" vertical="top" wrapText="1"/>
      <protection/>
    </xf>
    <xf numFmtId="0" fontId="29" fillId="23" borderId="112" xfId="53" applyFont="1" applyFill="1" applyBorder="1" applyAlignment="1">
      <alignment horizontal="center" vertical="top" wrapText="1"/>
      <protection/>
    </xf>
    <xf numFmtId="0" fontId="12" fillId="22" borderId="111" xfId="53" applyFont="1" applyFill="1" applyBorder="1" applyAlignment="1">
      <alignment horizontal="center" vertical="top"/>
      <protection/>
    </xf>
    <xf numFmtId="0" fontId="43" fillId="0" borderId="15" xfId="53" applyFont="1" applyFill="1" applyBorder="1" applyAlignment="1">
      <alignment horizontal="center" vertical="top"/>
      <protection/>
    </xf>
    <xf numFmtId="0" fontId="15" fillId="11" borderId="40" xfId="0" applyFont="1" applyFill="1" applyBorder="1" applyAlignment="1">
      <alignment horizontal="left" vertical="top" wrapText="1"/>
    </xf>
    <xf numFmtId="0" fontId="15" fillId="11" borderId="32" xfId="0" applyFont="1" applyFill="1" applyBorder="1" applyAlignment="1">
      <alignment horizontal="left" vertical="top" wrapText="1"/>
    </xf>
    <xf numFmtId="0" fontId="15" fillId="11" borderId="33" xfId="0" applyFont="1" applyFill="1" applyBorder="1" applyAlignment="1">
      <alignment horizontal="left" vertical="top" wrapText="1"/>
    </xf>
    <xf numFmtId="0" fontId="17" fillId="0" borderId="40" xfId="0" applyFont="1" applyFill="1" applyBorder="1" applyAlignment="1">
      <alignment horizontal="lef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3" fontId="3" fillId="24" borderId="0" xfId="0" applyNumberFormat="1" applyFont="1" applyFill="1" applyAlignment="1">
      <alignment horizontal="left" vertical="top"/>
    </xf>
    <xf numFmtId="0" fontId="29" fillId="23" borderId="113" xfId="0" applyFont="1" applyFill="1" applyBorder="1" applyAlignment="1">
      <alignment horizontal="center" vertical="top" wrapText="1"/>
    </xf>
    <xf numFmtId="0" fontId="29" fillId="23" borderId="114" xfId="0" applyFont="1" applyFill="1" applyBorder="1" applyAlignment="1">
      <alignment horizontal="center" vertical="top" wrapText="1"/>
    </xf>
    <xf numFmtId="0" fontId="29" fillId="23" borderId="115" xfId="0" applyFont="1" applyFill="1" applyBorder="1" applyAlignment="1">
      <alignment horizontal="center" vertical="top" wrapText="1"/>
    </xf>
    <xf numFmtId="0" fontId="12" fillId="22" borderId="15" xfId="0" applyFont="1" applyFill="1" applyBorder="1" applyAlignment="1">
      <alignment horizontal="center" vertical="top"/>
    </xf>
    <xf numFmtId="3" fontId="0" fillId="24" borderId="34" xfId="53" applyNumberFormat="1" applyFont="1" applyFill="1" applyBorder="1" applyAlignment="1" applyProtection="1">
      <alignment horizontal="right" vertical="top"/>
      <protection locked="0"/>
    </xf>
    <xf numFmtId="3" fontId="0" fillId="24" borderId="35" xfId="53" applyNumberFormat="1" applyFont="1" applyFill="1" applyBorder="1" applyAlignment="1" applyProtection="1">
      <alignment horizontal="right" vertical="top"/>
      <protection locked="0"/>
    </xf>
    <xf numFmtId="3" fontId="0" fillId="24" borderId="36" xfId="53" applyNumberFormat="1" applyFont="1" applyFill="1" applyBorder="1" applyAlignment="1" applyProtection="1">
      <alignment horizontal="right" vertical="top"/>
      <protection locked="0"/>
    </xf>
    <xf numFmtId="3" fontId="18" fillId="24" borderId="0" xfId="53" applyNumberFormat="1" applyFont="1" applyFill="1" applyBorder="1" applyAlignment="1">
      <alignment horizontal="center" vertical="top"/>
      <protection/>
    </xf>
    <xf numFmtId="3" fontId="0" fillId="24" borderId="0" xfId="53" applyNumberFormat="1" applyFont="1" applyFill="1" applyBorder="1" applyAlignment="1">
      <alignment vertical="top"/>
      <protection/>
    </xf>
    <xf numFmtId="3" fontId="0" fillId="24" borderId="10" xfId="53" applyNumberFormat="1" applyFont="1" applyFill="1" applyBorder="1" applyAlignment="1">
      <alignment vertical="top"/>
      <protection/>
    </xf>
    <xf numFmtId="0" fontId="15" fillId="11" borderId="40" xfId="53" applyFont="1" applyFill="1" applyBorder="1" applyAlignment="1">
      <alignment horizontal="left" vertical="top" wrapText="1"/>
      <protection/>
    </xf>
    <xf numFmtId="0" fontId="15" fillId="11" borderId="32" xfId="53" applyFont="1" applyFill="1" applyBorder="1" applyAlignment="1">
      <alignment horizontal="left" vertical="top" wrapText="1"/>
      <protection/>
    </xf>
    <xf numFmtId="0" fontId="15" fillId="11" borderId="33" xfId="53" applyFont="1" applyFill="1" applyBorder="1" applyAlignment="1">
      <alignment horizontal="left" vertical="top" wrapText="1"/>
      <protection/>
    </xf>
    <xf numFmtId="0" fontId="0" fillId="24" borderId="63" xfId="53" applyFont="1" applyFill="1" applyBorder="1" applyAlignment="1" applyProtection="1">
      <alignment horizontal="left" vertical="top" wrapText="1"/>
      <protection locked="0"/>
    </xf>
    <xf numFmtId="0" fontId="0" fillId="24" borderId="79" xfId="53" applyFont="1" applyFill="1" applyBorder="1" applyAlignment="1" applyProtection="1">
      <alignment horizontal="left" vertical="top" wrapText="1"/>
      <protection locked="0"/>
    </xf>
    <xf numFmtId="0" fontId="0" fillId="24" borderId="64" xfId="53" applyFont="1" applyFill="1" applyBorder="1" applyAlignment="1" applyProtection="1">
      <alignment horizontal="left" vertical="top" wrapText="1"/>
      <protection locked="0"/>
    </xf>
    <xf numFmtId="0" fontId="0" fillId="24" borderId="11" xfId="53" applyFont="1" applyFill="1" applyBorder="1" applyAlignment="1" applyProtection="1">
      <alignment horizontal="left" vertical="top" wrapText="1"/>
      <protection locked="0"/>
    </xf>
    <xf numFmtId="0" fontId="0" fillId="24" borderId="0" xfId="53" applyFont="1" applyFill="1" applyBorder="1" applyAlignment="1" applyProtection="1">
      <alignment horizontal="left" vertical="top" wrapText="1"/>
      <protection locked="0"/>
    </xf>
    <xf numFmtId="0" fontId="0" fillId="24" borderId="10" xfId="53" applyFont="1" applyFill="1" applyBorder="1" applyAlignment="1" applyProtection="1">
      <alignment horizontal="left" vertical="top" wrapText="1"/>
      <protection locked="0"/>
    </xf>
    <xf numFmtId="0" fontId="0" fillId="24" borderId="85" xfId="53" applyFont="1" applyFill="1" applyBorder="1" applyAlignment="1" applyProtection="1">
      <alignment horizontal="left" vertical="top" wrapText="1"/>
      <protection locked="0"/>
    </xf>
    <xf numFmtId="0" fontId="0" fillId="24" borderId="100" xfId="53" applyFont="1" applyFill="1" applyBorder="1" applyAlignment="1" applyProtection="1">
      <alignment horizontal="left" vertical="top" wrapText="1"/>
      <protection locked="0"/>
    </xf>
    <xf numFmtId="0" fontId="0" fillId="24" borderId="116" xfId="53" applyFont="1" applyFill="1" applyBorder="1" applyAlignment="1" applyProtection="1">
      <alignment horizontal="left" vertical="top" wrapText="1"/>
      <protection locked="0"/>
    </xf>
    <xf numFmtId="0" fontId="0" fillId="24" borderId="62" xfId="53" applyFont="1" applyFill="1" applyBorder="1" applyAlignment="1" applyProtection="1">
      <alignment horizontal="left" vertical="top" wrapText="1"/>
      <protection locked="0"/>
    </xf>
    <xf numFmtId="0" fontId="0" fillId="24" borderId="81" xfId="53" applyFont="1" applyFill="1" applyBorder="1" applyAlignment="1" applyProtection="1">
      <alignment horizontal="left" vertical="top" wrapText="1"/>
      <protection locked="0"/>
    </xf>
    <xf numFmtId="0" fontId="0" fillId="24" borderId="117" xfId="53" applyFont="1" applyFill="1" applyBorder="1" applyAlignment="1" applyProtection="1">
      <alignment horizontal="left" vertical="top" wrapText="1"/>
      <protection locked="0"/>
    </xf>
    <xf numFmtId="0" fontId="18" fillId="24" borderId="11" xfId="53" applyFont="1" applyFill="1" applyBorder="1" applyAlignment="1">
      <alignment horizontal="center" vertical="top"/>
      <protection/>
    </xf>
    <xf numFmtId="0" fontId="18" fillId="24" borderId="0" xfId="53" applyFont="1" applyFill="1" applyBorder="1" applyAlignment="1">
      <alignment horizontal="center" vertical="top"/>
      <protection/>
    </xf>
    <xf numFmtId="0" fontId="18" fillId="24" borderId="10" xfId="53" applyFont="1" applyFill="1" applyBorder="1" applyAlignment="1">
      <alignment horizontal="center" vertical="top"/>
      <protection/>
    </xf>
    <xf numFmtId="0" fontId="0" fillId="24" borderId="84" xfId="53" applyFont="1" applyFill="1" applyBorder="1" applyAlignment="1" applyProtection="1">
      <alignment horizontal="left" vertical="top" wrapText="1"/>
      <protection locked="0"/>
    </xf>
    <xf numFmtId="0" fontId="0" fillId="24" borderId="54" xfId="53" applyFont="1" applyFill="1" applyBorder="1" applyAlignment="1" applyProtection="1">
      <alignment horizontal="left" vertical="top" wrapText="1"/>
      <protection locked="0"/>
    </xf>
    <xf numFmtId="0" fontId="0" fillId="24" borderId="86" xfId="53" applyFont="1" applyFill="1" applyBorder="1" applyAlignment="1" applyProtection="1">
      <alignment horizontal="left" vertical="top" wrapText="1"/>
      <protection locked="0"/>
    </xf>
    <xf numFmtId="3" fontId="5" fillId="24" borderId="0" xfId="53" applyNumberFormat="1" applyFont="1" applyFill="1" applyAlignment="1">
      <alignment horizontal="left" vertical="top"/>
      <protection/>
    </xf>
    <xf numFmtId="0" fontId="29" fillId="23" borderId="113" xfId="53" applyFont="1" applyFill="1" applyBorder="1" applyAlignment="1">
      <alignment horizontal="center" vertical="top" wrapText="1"/>
      <protection/>
    </xf>
    <xf numFmtId="0" fontId="29" fillId="23" borderId="114" xfId="53" applyFont="1" applyFill="1" applyBorder="1" applyAlignment="1">
      <alignment horizontal="center" vertical="top" wrapText="1"/>
      <protection/>
    </xf>
    <xf numFmtId="0" fontId="29" fillId="23" borderId="115" xfId="53" applyFont="1" applyFill="1" applyBorder="1" applyAlignment="1">
      <alignment horizontal="center" vertical="top" wrapText="1"/>
      <protection/>
    </xf>
    <xf numFmtId="0" fontId="12" fillId="22" borderId="15" xfId="53" applyFont="1" applyFill="1" applyBorder="1" applyAlignment="1">
      <alignment horizontal="center" vertical="top"/>
      <protection/>
    </xf>
    <xf numFmtId="3" fontId="18" fillId="24" borderId="10" xfId="53" applyNumberFormat="1" applyFont="1" applyFill="1" applyBorder="1" applyAlignment="1">
      <alignment horizontal="center" vertical="top"/>
      <protection/>
    </xf>
    <xf numFmtId="3" fontId="0" fillId="6" borderId="40" xfId="53" applyNumberFormat="1" applyFont="1" applyFill="1" applyBorder="1" applyAlignment="1" applyProtection="1">
      <alignment horizontal="right" vertical="top"/>
      <protection locked="0"/>
    </xf>
    <xf numFmtId="0" fontId="0" fillId="0" borderId="32" xfId="0" applyBorder="1" applyAlignment="1">
      <alignment horizontal="right" vertical="top"/>
    </xf>
    <xf numFmtId="0" fontId="0" fillId="0" borderId="33" xfId="0" applyBorder="1" applyAlignment="1">
      <alignment horizontal="right" vertical="top"/>
    </xf>
    <xf numFmtId="3" fontId="0" fillId="24" borderId="51" xfId="53" applyNumberFormat="1" applyFont="1" applyFill="1" applyBorder="1" applyAlignment="1" applyProtection="1">
      <alignment horizontal="right" vertical="top"/>
      <protection locked="0"/>
    </xf>
    <xf numFmtId="3" fontId="0" fillId="24" borderId="82" xfId="53" applyNumberFormat="1" applyFont="1" applyFill="1" applyBorder="1" applyAlignment="1" applyProtection="1">
      <alignment horizontal="right" vertical="top"/>
      <protection locked="0"/>
    </xf>
    <xf numFmtId="3" fontId="0" fillId="24" borderId="83" xfId="53" applyNumberFormat="1" applyFont="1" applyFill="1" applyBorder="1" applyAlignment="1" applyProtection="1">
      <alignment horizontal="right" vertical="top"/>
      <protection locked="0"/>
    </xf>
    <xf numFmtId="3" fontId="0" fillId="24" borderId="63" xfId="53" applyNumberFormat="1" applyFont="1" applyFill="1" applyBorder="1" applyAlignment="1" applyProtection="1">
      <alignment horizontal="right" vertical="top"/>
      <protection locked="0"/>
    </xf>
    <xf numFmtId="0" fontId="0" fillId="0" borderId="79" xfId="53" applyBorder="1" applyAlignment="1">
      <alignment horizontal="right" vertical="top"/>
      <protection/>
    </xf>
    <xf numFmtId="0" fontId="0" fillId="0" borderId="64" xfId="53" applyBorder="1" applyAlignment="1">
      <alignment horizontal="right" vertical="top"/>
      <protection/>
    </xf>
    <xf numFmtId="3" fontId="0" fillId="24" borderId="61" xfId="53" applyNumberFormat="1" applyFont="1" applyFill="1" applyBorder="1" applyAlignment="1" applyProtection="1">
      <alignment horizontal="right" vertical="top"/>
      <protection locked="0"/>
    </xf>
    <xf numFmtId="3" fontId="0" fillId="24" borderId="78" xfId="53" applyNumberFormat="1" applyFont="1" applyFill="1" applyBorder="1" applyAlignment="1" applyProtection="1">
      <alignment horizontal="right" vertical="top"/>
      <protection locked="0"/>
    </xf>
    <xf numFmtId="3" fontId="0" fillId="24" borderId="87" xfId="53" applyNumberFormat="1" applyFont="1" applyFill="1" applyBorder="1" applyAlignment="1" applyProtection="1">
      <alignment horizontal="right" vertical="top"/>
      <protection locked="0"/>
    </xf>
    <xf numFmtId="3" fontId="0" fillId="24" borderId="62" xfId="53" applyNumberFormat="1" applyFont="1" applyFill="1" applyBorder="1" applyAlignment="1" applyProtection="1">
      <alignment horizontal="right" vertical="top"/>
      <protection locked="0"/>
    </xf>
    <xf numFmtId="3" fontId="0" fillId="24" borderId="81" xfId="53" applyNumberFormat="1" applyFont="1" applyFill="1" applyBorder="1" applyAlignment="1" applyProtection="1">
      <alignment horizontal="right" vertical="top"/>
      <protection locked="0"/>
    </xf>
    <xf numFmtId="3" fontId="0" fillId="24" borderId="117" xfId="53" applyNumberFormat="1" applyFont="1" applyFill="1" applyBorder="1" applyAlignment="1" applyProtection="1">
      <alignment horizontal="right" vertical="top"/>
      <protection locked="0"/>
    </xf>
    <xf numFmtId="3" fontId="0" fillId="24" borderId="45" xfId="53" applyNumberFormat="1" applyFont="1" applyFill="1" applyBorder="1" applyAlignment="1" applyProtection="1">
      <alignment horizontal="right" vertical="top"/>
      <protection locked="0"/>
    </xf>
    <xf numFmtId="3" fontId="0" fillId="24" borderId="46" xfId="53" applyNumberFormat="1" applyFont="1" applyFill="1" applyBorder="1" applyAlignment="1" applyProtection="1">
      <alignment horizontal="right" vertical="top"/>
      <protection locked="0"/>
    </xf>
    <xf numFmtId="3" fontId="0" fillId="24" borderId="18" xfId="53" applyNumberFormat="1" applyFont="1" applyFill="1" applyBorder="1" applyAlignment="1" applyProtection="1">
      <alignment horizontal="right" vertical="top"/>
      <protection locked="0"/>
    </xf>
    <xf numFmtId="0" fontId="18" fillId="0" borderId="40" xfId="52" applyFont="1" applyFill="1" applyBorder="1" applyAlignment="1">
      <alignment vertical="top"/>
      <protection/>
    </xf>
    <xf numFmtId="0" fontId="0" fillId="0" borderId="32" xfId="0" applyBorder="1" applyAlignment="1">
      <alignment vertical="top"/>
    </xf>
    <xf numFmtId="0" fontId="0" fillId="0" borderId="33" xfId="0" applyBorder="1" applyAlignment="1">
      <alignment vertical="top"/>
    </xf>
    <xf numFmtId="3" fontId="5" fillId="24" borderId="0" xfId="0" applyNumberFormat="1" applyFont="1" applyFill="1" applyAlignment="1">
      <alignment horizontal="left" vertical="top"/>
    </xf>
    <xf numFmtId="0" fontId="29" fillId="23" borderId="110" xfId="0" applyFont="1" applyFill="1" applyBorder="1" applyAlignment="1">
      <alignment horizontal="center" vertical="top" wrapText="1"/>
    </xf>
    <xf numFmtId="0" fontId="29" fillId="23" borderId="111" xfId="0" applyFont="1" applyFill="1" applyBorder="1" applyAlignment="1">
      <alignment horizontal="center" vertical="top" wrapText="1"/>
    </xf>
    <xf numFmtId="0" fontId="29" fillId="23" borderId="112" xfId="0" applyFont="1" applyFill="1" applyBorder="1" applyAlignment="1">
      <alignment horizontal="center" vertical="top" wrapText="1"/>
    </xf>
    <xf numFmtId="0" fontId="12" fillId="26" borderId="15" xfId="0" applyFont="1" applyFill="1" applyBorder="1" applyAlignment="1">
      <alignment horizontal="center" vertical="top"/>
    </xf>
    <xf numFmtId="0" fontId="15" fillId="11" borderId="40" xfId="52" applyFont="1" applyFill="1" applyBorder="1" applyAlignment="1">
      <alignment horizontal="left" vertical="top" wrapText="1"/>
      <protection/>
    </xf>
    <xf numFmtId="0" fontId="15" fillId="11" borderId="32" xfId="52" applyFont="1" applyFill="1" applyBorder="1" applyAlignment="1">
      <alignment horizontal="left" vertical="top" wrapText="1"/>
      <protection/>
    </xf>
    <xf numFmtId="0" fontId="15" fillId="11" borderId="33" xfId="52" applyFont="1" applyFill="1" applyBorder="1" applyAlignment="1">
      <alignment horizontal="left" vertical="top" wrapText="1"/>
      <protection/>
    </xf>
    <xf numFmtId="0" fontId="19" fillId="0" borderId="63" xfId="53" applyFont="1" applyFill="1" applyBorder="1" applyAlignment="1">
      <alignment horizontal="left" vertical="top" wrapText="1" indent="2"/>
      <protection/>
    </xf>
    <xf numFmtId="0" fontId="0" fillId="0" borderId="64" xfId="53" applyBorder="1" applyAlignment="1">
      <alignment horizontal="left" vertical="top" wrapText="1" indent="2"/>
      <protection/>
    </xf>
    <xf numFmtId="0" fontId="12" fillId="22" borderId="15" xfId="53" applyFont="1" applyFill="1" applyBorder="1" applyAlignment="1">
      <alignment horizontal="center" vertical="top" wrapText="1"/>
      <protection/>
    </xf>
    <xf numFmtId="0" fontId="40" fillId="24" borderId="40" xfId="53" applyFont="1" applyFill="1" applyBorder="1" applyAlignment="1">
      <alignment vertical="top" wrapText="1"/>
      <protection/>
    </xf>
    <xf numFmtId="0" fontId="40" fillId="24" borderId="32" xfId="53" applyFont="1" applyFill="1" applyBorder="1" applyAlignment="1">
      <alignment vertical="top" wrapText="1"/>
      <protection/>
    </xf>
    <xf numFmtId="0" fontId="40" fillId="24" borderId="33" xfId="53" applyFont="1" applyFill="1" applyBorder="1" applyAlignment="1">
      <alignment vertical="top" wrapText="1"/>
      <protection/>
    </xf>
    <xf numFmtId="0" fontId="15" fillId="11" borderId="40" xfId="53" applyFont="1" applyFill="1" applyBorder="1" applyAlignment="1">
      <alignment vertical="top" wrapText="1"/>
      <protection/>
    </xf>
    <xf numFmtId="0" fontId="15" fillId="11" borderId="32" xfId="53" applyFont="1" applyFill="1" applyBorder="1" applyAlignment="1">
      <alignment vertical="top" wrapText="1"/>
      <protection/>
    </xf>
    <xf numFmtId="0" fontId="15" fillId="11" borderId="33" xfId="53" applyFont="1" applyFill="1" applyBorder="1" applyAlignment="1">
      <alignment vertical="top" wrapText="1"/>
      <protection/>
    </xf>
    <xf numFmtId="0" fontId="18" fillId="0" borderId="40" xfId="53" applyFont="1" applyFill="1" applyBorder="1" applyAlignment="1">
      <alignment vertical="top" wrapText="1"/>
      <protection/>
    </xf>
    <xf numFmtId="0" fontId="0" fillId="0" borderId="32" xfId="53" applyBorder="1" applyAlignment="1">
      <alignment vertical="top" wrapText="1"/>
      <protection/>
    </xf>
    <xf numFmtId="0" fontId="0" fillId="0" borderId="33" xfId="53" applyBorder="1" applyAlignment="1">
      <alignment vertical="top" wrapText="1"/>
      <protection/>
    </xf>
    <xf numFmtId="0" fontId="19" fillId="0" borderId="63" xfId="53" applyFont="1" applyFill="1" applyBorder="1" applyAlignment="1">
      <alignment vertical="top" wrapText="1"/>
      <protection/>
    </xf>
    <xf numFmtId="0" fontId="0" fillId="0" borderId="64" xfId="53" applyFill="1" applyBorder="1" applyAlignment="1">
      <alignment vertical="top" wrapText="1"/>
      <protection/>
    </xf>
    <xf numFmtId="0" fontId="0" fillId="0" borderId="64" xfId="53" applyFill="1" applyBorder="1" applyAlignment="1">
      <alignment horizontal="left" vertical="top" wrapText="1" indent="2"/>
      <protection/>
    </xf>
    <xf numFmtId="0" fontId="40" fillId="24" borderId="40" xfId="53" applyFont="1" applyFill="1" applyBorder="1" applyAlignment="1">
      <alignment horizontal="left" vertical="top" wrapText="1"/>
      <protection/>
    </xf>
    <xf numFmtId="0" fontId="40" fillId="24" borderId="32" xfId="53" applyFont="1" applyFill="1" applyBorder="1" applyAlignment="1">
      <alignment horizontal="left" vertical="top" wrapText="1"/>
      <protection/>
    </xf>
    <xf numFmtId="0" fontId="40" fillId="24" borderId="33" xfId="53" applyFont="1" applyFill="1" applyBorder="1" applyAlignment="1">
      <alignment horizontal="left" vertical="top" wrapText="1"/>
      <protection/>
    </xf>
    <xf numFmtId="0" fontId="0" fillId="0" borderId="64" xfId="53" applyBorder="1" applyAlignment="1">
      <alignment vertical="top" wrapText="1"/>
      <protection/>
    </xf>
    <xf numFmtId="0" fontId="0" fillId="0" borderId="116" xfId="53" applyBorder="1" applyAlignment="1">
      <alignment vertical="top" wrapText="1"/>
      <protection/>
    </xf>
    <xf numFmtId="0" fontId="18" fillId="0" borderId="40" xfId="53" applyFont="1" applyFill="1" applyBorder="1" applyAlignment="1">
      <alignment vertical="top"/>
      <protection/>
    </xf>
    <xf numFmtId="0" fontId="0" fillId="0" borderId="32" xfId="53" applyBorder="1" applyAlignment="1">
      <alignment vertical="top"/>
      <protection/>
    </xf>
    <xf numFmtId="0" fontId="0" fillId="0" borderId="33" xfId="53" applyBorder="1" applyAlignment="1">
      <alignment vertical="top"/>
      <protection/>
    </xf>
    <xf numFmtId="3" fontId="3" fillId="24" borderId="0" xfId="53" applyNumberFormat="1" applyFont="1" applyFill="1" applyAlignment="1">
      <alignment horizontal="left" vertical="top"/>
      <protection/>
    </xf>
    <xf numFmtId="0" fontId="40" fillId="0" borderId="40" xfId="53" applyFont="1" applyFill="1" applyBorder="1" applyAlignment="1">
      <alignment horizontal="left" vertical="top" wrapText="1"/>
      <protection/>
    </xf>
    <xf numFmtId="0" fontId="40" fillId="0" borderId="32" xfId="53" applyFont="1" applyFill="1" applyBorder="1" applyAlignment="1">
      <alignment vertical="top"/>
      <protection/>
    </xf>
    <xf numFmtId="0" fontId="40" fillId="0" borderId="33" xfId="53" applyFont="1" applyFill="1" applyBorder="1" applyAlignment="1">
      <alignment vertical="top"/>
      <protection/>
    </xf>
    <xf numFmtId="0" fontId="0" fillId="11" borderId="32" xfId="53" applyFill="1" applyBorder="1" applyAlignment="1">
      <alignment vertical="top"/>
      <protection/>
    </xf>
    <xf numFmtId="0" fontId="0" fillId="11" borderId="33" xfId="53" applyFill="1" applyBorder="1" applyAlignment="1">
      <alignment vertical="top"/>
      <protection/>
    </xf>
    <xf numFmtId="0" fontId="46" fillId="24" borderId="118" xfId="0" applyFont="1" applyFill="1" applyBorder="1" applyAlignment="1">
      <alignment horizontal="center" vertical="center" textRotation="90"/>
    </xf>
    <xf numFmtId="0" fontId="46" fillId="24" borderId="119" xfId="0" applyFont="1" applyFill="1" applyBorder="1" applyAlignment="1">
      <alignment horizontal="center" vertical="center" textRotation="90"/>
    </xf>
    <xf numFmtId="0" fontId="46" fillId="24" borderId="120" xfId="0" applyFont="1" applyFill="1" applyBorder="1" applyAlignment="1">
      <alignment horizontal="center" vertical="center" textRotation="90"/>
    </xf>
    <xf numFmtId="0" fontId="46" fillId="24" borderId="118" xfId="52" applyFont="1" applyFill="1" applyBorder="1" applyAlignment="1">
      <alignment horizontal="center" vertical="center" textRotation="90" wrapText="1"/>
      <protection/>
    </xf>
    <xf numFmtId="0" fontId="46" fillId="24" borderId="119" xfId="52" applyFont="1" applyFill="1" applyBorder="1" applyAlignment="1">
      <alignment horizontal="center" vertical="center" textRotation="90" wrapText="1"/>
      <protection/>
    </xf>
    <xf numFmtId="0" fontId="0" fillId="22" borderId="0" xfId="0" applyFill="1" applyAlignment="1">
      <alignment vertical="top" wrapText="1"/>
    </xf>
    <xf numFmtId="0" fontId="46" fillId="24" borderId="118" xfId="53" applyFont="1" applyFill="1" applyBorder="1" applyAlignment="1">
      <alignment horizontal="center" vertical="center" textRotation="90" wrapText="1"/>
      <protection/>
    </xf>
    <xf numFmtId="0" fontId="46" fillId="24" borderId="119" xfId="53" applyFont="1" applyFill="1" applyBorder="1" applyAlignment="1">
      <alignment horizontal="center" vertical="center" textRotation="90" wrapText="1"/>
      <protection/>
    </xf>
    <xf numFmtId="0" fontId="46" fillId="24" borderId="120" xfId="53" applyFont="1" applyFill="1" applyBorder="1" applyAlignment="1">
      <alignment horizontal="center" vertical="center" textRotation="90" wrapText="1"/>
      <protection/>
    </xf>
    <xf numFmtId="0" fontId="48" fillId="0" borderId="118" xfId="53" applyFont="1" applyBorder="1" applyAlignment="1">
      <alignment horizontal="center" textRotation="90" wrapText="1"/>
      <protection/>
    </xf>
    <xf numFmtId="0" fontId="48" fillId="0" borderId="120" xfId="53" applyFont="1" applyBorder="1" applyAlignment="1">
      <alignment horizontal="center" textRotation="90" wrapText="1"/>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Comma" xfId="36"/>
    <cellStyle name="Comma [0]" xfId="37"/>
    <cellStyle name="Currency" xfId="38"/>
    <cellStyle name="Currency [0]" xfId="39"/>
    <cellStyle name="Dålig" xfId="40"/>
    <cellStyle name="Färg1" xfId="41"/>
    <cellStyle name="Färg2" xfId="42"/>
    <cellStyle name="Färg3" xfId="43"/>
    <cellStyle name="Färg4" xfId="44"/>
    <cellStyle name="Färg5" xfId="45"/>
    <cellStyle name="Färg6" xfId="46"/>
    <cellStyle name="Förklarande text" xfId="47"/>
    <cellStyle name="Indata" xfId="48"/>
    <cellStyle name="Kontrollcell" xfId="49"/>
    <cellStyle name="Länkad cell" xfId="50"/>
    <cellStyle name="Neutral" xfId="51"/>
    <cellStyle name="Normal 2" xfId="52"/>
    <cellStyle name="Normal 2 2" xfId="53"/>
    <cellStyle name="Percent" xfId="54"/>
    <cellStyle name="Rubrik" xfId="55"/>
    <cellStyle name="Rubrik 1" xfId="56"/>
    <cellStyle name="Rubrik 2" xfId="57"/>
    <cellStyle name="Rubrik 3" xfId="58"/>
    <cellStyle name="Rubrik 4" xfId="59"/>
    <cellStyle name="Summa" xfId="60"/>
    <cellStyle name="Utdata"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47625</xdr:rowOff>
    </xdr:from>
    <xdr:to>
      <xdr:col>1</xdr:col>
      <xdr:colOff>1247775</xdr:colOff>
      <xdr:row>2</xdr:row>
      <xdr:rowOff>28575</xdr:rowOff>
    </xdr:to>
    <xdr:pic>
      <xdr:nvPicPr>
        <xdr:cNvPr id="1" name="Picture 1520" descr="PTS logotype"/>
        <xdr:cNvPicPr preferRelativeResize="1">
          <a:picLocks noChangeAspect="1"/>
        </xdr:cNvPicPr>
      </xdr:nvPicPr>
      <xdr:blipFill>
        <a:blip r:embed="rId1"/>
        <a:stretch>
          <a:fillRect/>
        </a:stretch>
      </xdr:blipFill>
      <xdr:spPr>
        <a:xfrm>
          <a:off x="1771650" y="47625"/>
          <a:ext cx="9048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10</xdr:row>
      <xdr:rowOff>38100</xdr:rowOff>
    </xdr:from>
    <xdr:to>
      <xdr:col>5</xdr:col>
      <xdr:colOff>533400</xdr:colOff>
      <xdr:row>38</xdr:row>
      <xdr:rowOff>28575</xdr:rowOff>
    </xdr:to>
    <xdr:sp>
      <xdr:nvSpPr>
        <xdr:cNvPr id="1" name="Rectangle 5"/>
        <xdr:cNvSpPr>
          <a:spLocks/>
        </xdr:cNvSpPr>
      </xdr:nvSpPr>
      <xdr:spPr>
        <a:xfrm>
          <a:off x="4533900" y="1933575"/>
          <a:ext cx="2752725" cy="6457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
          </a:r>
        </a:p>
      </xdr:txBody>
    </xdr:sp>
    <xdr:clientData/>
  </xdr:twoCellAnchor>
  <xdr:twoCellAnchor>
    <xdr:from>
      <xdr:col>3</xdr:col>
      <xdr:colOff>371475</xdr:colOff>
      <xdr:row>10</xdr:row>
      <xdr:rowOff>9525</xdr:rowOff>
    </xdr:from>
    <xdr:to>
      <xdr:col>5</xdr:col>
      <xdr:colOff>600075</xdr:colOff>
      <xdr:row>46</xdr:row>
      <xdr:rowOff>152400</xdr:rowOff>
    </xdr:to>
    <xdr:sp>
      <xdr:nvSpPr>
        <xdr:cNvPr id="2" name="Rectangle 10"/>
        <xdr:cNvSpPr>
          <a:spLocks/>
        </xdr:cNvSpPr>
      </xdr:nvSpPr>
      <xdr:spPr>
        <a:xfrm>
          <a:off x="4552950" y="1905000"/>
          <a:ext cx="2800350" cy="79343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planer rörande reklamkampanjer, det vill säga inte den typ av uppgifter som efterfrågas i detta frågeformulär.
</a:t>
          </a:r>
          <a:r>
            <a:rPr lang="en-US" cap="none" sz="1000" b="0" i="0" u="none" baseline="0">
              <a:solidFill>
                <a:srgbClr val="000000"/>
              </a:solidFill>
            </a:rPr>
            <a:t>PTS har för avsikt att publicera uppgifter hänförbara till enskilda operatörer (se mer under Publicering av uppgifter). Om uppgiftslämnaren anser att en viss uppgift omfattas av sekretess och inte ska</a:t>
          </a:r>
          <a:r>
            <a:rPr lang="en-US" cap="none" sz="1000" b="0" i="0" u="none" baseline="0">
              <a:solidFill>
                <a:srgbClr val="000000"/>
              </a:solidFill>
            </a:rPr>
            <a:t> </a:t>
          </a:r>
          <a:r>
            <a:rPr lang="en-US" cap="none" sz="1000" b="0" i="0" u="none" baseline="0">
              <a:solidFill>
                <a:srgbClr val="000000"/>
              </a:solidFill>
            </a:rPr>
            <a:t>publiceras eller lämnas ut bör skälen för detta anges till PTS i samband med inlämnandet av uppgiften (varför ekonomisk skada uppstår vid offentliggörande av uppgiften). Det är emellertid PTS som i varje enskilt fall avgör om uppgiften är sådan att den omfattas av sekretess.
</a:t>
          </a:r>
          <a:r>
            <a:rPr lang="en-US" cap="none" sz="1000" b="0" i="0" u="none" baseline="0">
              <a:solidFill>
                <a:srgbClr val="000000"/>
              </a:solidFill>
            </a:rPr>
            <a:t>Möjligheten till sekretess gäller för samtliga uppgifter som insamlas i detta frågeformulär.
</a:t>
          </a:r>
          <a:r>
            <a:rPr lang="en-US" cap="none" sz="800" b="0" i="0" u="none" baseline="0">
              <a:solidFill>
                <a:srgbClr val="000000"/>
              </a:solidFill>
            </a:rPr>
            <a:t>
</a:t>
          </a:r>
          <a:r>
            <a:rPr lang="en-US" cap="none" sz="800" b="1" i="0" u="none" baseline="0">
              <a:solidFill>
                <a:srgbClr val="000000"/>
              </a:solidFill>
            </a:rPr>
            <a:t>Definitioner och tips inför ifyllandet</a:t>
          </a:r>
          <a:r>
            <a:rPr lang="en-US" cap="none" sz="800" b="0" i="0" u="none" baseline="0">
              <a:solidFill>
                <a:srgbClr val="000000"/>
              </a:solidFill>
            </a:rPr>
            <a:t>
</a:t>
          </a:r>
          <a:r>
            <a:rPr lang="en-US" cap="none" sz="1000" b="0" i="0" u="none" baseline="0">
              <a:solidFill>
                <a:srgbClr val="000000"/>
              </a:solidFill>
            </a:rPr>
            <a:t>Där det i enkäten efterfrågas uppgifter särredovisade för kategorierna privat respektive företag, definieras kategoritillhörigheten av vem som betalar för tjänsten, oavsett vem som är användare. Kriteriet för att den betalande parten ska betecknas som företag (inklusive organisationer) är att den har ett organisationsnummer. Övriga betecknas som privatpersoner.
</a:t>
          </a:r>
          <a:r>
            <a:rPr lang="en-US" cap="none" sz="1000" b="0" i="0" u="none" baseline="0">
              <a:solidFill>
                <a:srgbClr val="000000"/>
              </a:solidFill>
            </a:rPr>
            <a:t>
</a:t>
          </a:r>
          <a:r>
            <a:rPr lang="en-US" cap="none" sz="1000" b="0" i="0" u="none" baseline="0">
              <a:solidFill>
                <a:srgbClr val="000000"/>
              </a:solidFill>
            </a:rPr>
            <a:t>Om en tjänst erbjuds men svar ej kan lämnas anges ett </a:t>
          </a:r>
          <a:r>
            <a:rPr lang="en-US" cap="none" sz="1000" b="0" i="0" u="none" baseline="0">
              <a:solidFill>
                <a:srgbClr val="000000"/>
              </a:solidFill>
            </a:rPr>
            <a:t> nummertecken</a:t>
          </a:r>
          <a:r>
            <a:rPr lang="en-US" cap="none" sz="1000" b="0" i="0" u="none" baseline="0">
              <a:solidFill>
                <a:srgbClr val="000000"/>
              </a:solidFill>
            </a:rPr>
            <a:t>, dvs. ett #. Förklaring skall då lämnas om varför inte svar kan ges.
</a:t>
          </a:r>
          <a:r>
            <a:rPr lang="en-US" cap="none" sz="1000" b="0" i="0" u="none" baseline="0">
              <a:solidFill>
                <a:srgbClr val="000000"/>
              </a:solidFill>
            </a:rPr>
            <a:t>
</a:t>
          </a:r>
          <a:r>
            <a:rPr lang="en-US" cap="none" sz="1000" b="0" i="0" u="none" baseline="0">
              <a:solidFill>
                <a:srgbClr val="000000"/>
              </a:solidFill>
            </a:rPr>
            <a:t>Försäljning som sker via återförsäljare ska inte inkluderas i de fall då slutkundsdata efterfrågas.
</a:t>
          </a:r>
          <a:r>
            <a:rPr lang="en-US" cap="none" sz="800" b="0" i="0" u="none" baseline="0">
              <a:solidFill>
                <a:srgbClr val="000000"/>
              </a:solidFill>
            </a:rPr>
            <a:t>
</a:t>
          </a:r>
          <a:r>
            <a:rPr lang="en-US" cap="none" sz="1000" b="1" i="0" u="none" baseline="0">
              <a:solidFill>
                <a:srgbClr val="000000"/>
              </a:solidFill>
            </a:rPr>
            <a:t>FRÅGEFORMULÄRET </a:t>
          </a:r>
          <a:r>
            <a:rPr lang="en-US" cap="none" sz="1000" b="1" i="0" u="none" baseline="0">
              <a:solidFill>
                <a:srgbClr val="000000"/>
              </a:solidFill>
            </a:rPr>
            <a:t> SKA VARA PTS TILLHANDA SENAST 
</a:t>
          </a:r>
          <a:r>
            <a:rPr lang="en-US" cap="none" sz="1000" b="1" i="0" u="sng" baseline="0">
              <a:solidFill>
                <a:srgbClr val="000000"/>
              </a:solidFill>
            </a:rPr>
            <a:t>ONSDAGEN DEN 15 SEPTEMBER 2010</a:t>
          </a:r>
          <a:r>
            <a:rPr lang="en-US" cap="none" sz="1000" b="1" i="0" u="sng" baseline="0">
              <a:solidFill>
                <a:srgbClr val="000000"/>
              </a:solidFill>
            </a:rPr>
            <a:t>
</a:t>
          </a:r>
          <a:r>
            <a:rPr lang="en-US" cap="none" sz="800" b="1" i="0" u="none" baseline="0">
              <a:solidFill>
                <a:srgbClr val="000000"/>
              </a:solidFill>
            </a:rPr>
            <a:t>
</a:t>
          </a:r>
          <a:r>
            <a:rPr lang="en-US" cap="none" sz="800" b="1" i="0" u="none" baseline="0">
              <a:solidFill>
                <a:srgbClr val="000000"/>
              </a:solidFill>
            </a:rPr>
            <a:t>Kontaktperson</a:t>
          </a:r>
          <a:r>
            <a:rPr lang="en-US" cap="none" sz="800" b="0" i="0" u="none" baseline="0">
              <a:solidFill>
                <a:srgbClr val="000000"/>
              </a:solidFill>
            </a:rPr>
            <a:t>
</a:t>
          </a:r>
          <a:r>
            <a:rPr lang="en-US" cap="none" sz="1000" b="0" i="0" u="none" baseline="0">
              <a:solidFill>
                <a:srgbClr val="000000"/>
              </a:solidFill>
            </a:rPr>
            <a:t>Om ni har några frågor kontakta:
</a:t>
          </a:r>
          <a:r>
            <a:rPr lang="en-US" cap="none" sz="1000" b="0" i="0" u="none" baseline="0">
              <a:solidFill>
                <a:srgbClr val="000000"/>
              </a:solidFill>
            </a:rPr>
            <a:t>Pamela Davidsson eller Anna Rappe (PTS) 
tel  08-678 55</a:t>
          </a:r>
          <a:r>
            <a:rPr lang="en-US" cap="none" sz="1000" b="0" i="0" u="none" baseline="0">
              <a:solidFill>
                <a:srgbClr val="000000"/>
              </a:solidFill>
            </a:rPr>
            <a:t> 00</a:t>
          </a:r>
          <a:r>
            <a:rPr lang="en-US" cap="none" sz="1000" b="0" i="0" u="none" baseline="0">
              <a:solidFill>
                <a:srgbClr val="000000"/>
              </a:solidFill>
            </a:rPr>
            <a:t> 
</a:t>
          </a:r>
          <a:r>
            <a:rPr lang="en-US" cap="none" sz="1000" b="0" i="0" u="none" baseline="0">
              <a:solidFill>
                <a:srgbClr val="000000"/>
              </a:solidFill>
            </a:rPr>
            <a:t>e-post: e-komstat@pts.se</a:t>
          </a:r>
          <a:r>
            <a:rPr lang="en-US" cap="none" sz="1000" b="0" i="0" u="none" baseline="0">
              <a:solidFill>
                <a:srgbClr val="000000"/>
              </a:solidFill>
            </a:rPr>
            <a:t>
</a:t>
          </a:r>
        </a:p>
      </xdr:txBody>
    </xdr:sp>
    <xdr:clientData/>
  </xdr:twoCellAnchor>
  <xdr:twoCellAnchor>
    <xdr:from>
      <xdr:col>1</xdr:col>
      <xdr:colOff>9525</xdr:colOff>
      <xdr:row>10</xdr:row>
      <xdr:rowOff>9525</xdr:rowOff>
    </xdr:from>
    <xdr:to>
      <xdr:col>3</xdr:col>
      <xdr:colOff>200025</xdr:colOff>
      <xdr:row>47</xdr:row>
      <xdr:rowOff>0</xdr:rowOff>
    </xdr:to>
    <xdr:sp>
      <xdr:nvSpPr>
        <xdr:cNvPr id="3" name="Rectangle 14"/>
        <xdr:cNvSpPr>
          <a:spLocks/>
        </xdr:cNvSpPr>
      </xdr:nvSpPr>
      <xdr:spPr>
        <a:xfrm>
          <a:off x="1438275" y="1905000"/>
          <a:ext cx="2943225" cy="7943850"/>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rPr>
            <a:t>Syfte</a:t>
          </a:r>
          <a:r>
            <a:rPr lang="en-US" cap="none" sz="800" b="0" i="0" u="none" baseline="0">
              <a:solidFill>
                <a:srgbClr val="000000"/>
              </a:solidFill>
            </a:rPr>
            <a:t>
</a:t>
          </a:r>
          <a:r>
            <a:rPr lang="en-US" cap="none" sz="1000" b="0" i="0" u="none" baseline="0">
              <a:solidFill>
                <a:srgbClr val="000000"/>
              </a:solidFill>
            </a:rPr>
            <a:t>Syftet med undersökningen är att PTS ska få in uppgifter 
</a:t>
          </a:r>
          <a:r>
            <a:rPr lang="en-US" cap="none" sz="1000" b="0" i="0" u="none" baseline="0">
              <a:solidFill>
                <a:srgbClr val="000000"/>
              </a:solidFill>
            </a:rPr>
            <a:t>till rapporten Svensk telemarknad som avser att bidra till ökad </a:t>
          </a:r>
          <a:r>
            <a:rPr lang="en-US" cap="none" sz="1000" b="0" i="0" u="none" baseline="0">
              <a:solidFill>
                <a:srgbClr val="000000"/>
              </a:solidFill>
            </a:rPr>
            <a:t>kunskap om marknaden för elektronisk kommunikation i Sverige samt att ta fram officiell statistik för branschen. Syftet är därutöver att PTS ska få in uppgifter som ska ligga till grund för de marknadsanalyser som PTS är skyldig att genomföra och eventuella beslut om betydande marknadsinflytande (SMP)</a:t>
          </a:r>
          <a:r>
            <a:rPr lang="en-US" cap="none" sz="1000" b="0" i="0" u="none" baseline="0">
              <a:solidFill>
                <a:srgbClr val="000000"/>
              </a:solidFill>
            </a:rPr>
            <a:t> samt </a:t>
          </a:r>
          <a:r>
            <a:rPr lang="en-US" cap="none" sz="1000" b="0" i="0" u="none" baseline="0">
              <a:solidFill>
                <a:srgbClr val="000000"/>
              </a:solidFill>
            </a:rPr>
            <a:t>PTS eventuella beslut rörande samhällsomfattande tjänster (USO) .
</a:t>
          </a:r>
          <a:r>
            <a:rPr lang="en-US" cap="none" sz="800" b="1" i="0" u="none" baseline="0">
              <a:solidFill>
                <a:srgbClr val="000000"/>
              </a:solidFill>
            </a:rPr>
            <a:t>
</a:t>
          </a:r>
          <a:r>
            <a:rPr lang="en-US" cap="none" sz="800" b="1" i="0" u="none" baseline="0">
              <a:solidFill>
                <a:srgbClr val="000000"/>
              </a:solidFill>
            </a:rPr>
            <a:t>Användning och publicering av lämnade uppgifter</a:t>
          </a:r>
          <a:r>
            <a:rPr lang="en-US" cap="none" sz="800" b="0" i="0" u="none" baseline="0">
              <a:solidFill>
                <a:srgbClr val="000000"/>
              </a:solidFill>
            </a:rPr>
            <a:t>
</a:t>
          </a:r>
          <a:r>
            <a:rPr lang="en-US" cap="none" sz="1000" b="0" i="0" u="none" baseline="0">
              <a:solidFill>
                <a:srgbClr val="000000"/>
              </a:solidFill>
            </a:rPr>
            <a:t>PTS kommer att använda uppgifterna dels i rapporten Svensk telemarknad första halvåret 2010 (publiceras fjärde kvartalet 2010 och finns då tillgänglig på PTS webbplats, www.pts.se och på PTS</a:t>
          </a:r>
          <a:r>
            <a:rPr lang="en-US" cap="none" sz="1000" b="0" i="0" u="none" baseline="0">
              <a:solidFill>
                <a:srgbClr val="000000"/>
              </a:solidFill>
            </a:rPr>
            <a:t> statistikportal statistik.pts.se </a:t>
          </a:r>
          <a:r>
            <a:rPr lang="en-US" cap="none" sz="1000" b="0" i="0" u="none" baseline="0">
              <a:solidFill>
                <a:srgbClr val="000000"/>
              </a:solidFill>
            </a:rPr>
            <a:t>dels till de marknadsanalyser och beslut som fortlöpande genomförs enligt 8 kap. 5 och 6 §§ LEK. 
</a:t>
          </a:r>
          <a:r>
            <a:rPr lang="en-US" cap="none" sz="1000" b="0" i="0" u="none" baseline="0">
              <a:solidFill>
                <a:srgbClr val="000000"/>
              </a:solidFill>
            </a:rPr>
            <a:t>De uppgifter som av PTS kommer att användas som underlag för rapporten Svensk telemarknad första halvåret 2010</a:t>
          </a:r>
          <a:r>
            <a:rPr lang="en-US" cap="none" sz="1000" b="0" i="0" u="none" baseline="0">
              <a:solidFill>
                <a:srgbClr val="000000"/>
              </a:solidFill>
            </a:rPr>
            <a:t> </a:t>
          </a:r>
          <a:r>
            <a:rPr lang="en-US" cap="none" sz="1000" b="0" i="0" u="none" baseline="0">
              <a:solidFill>
                <a:srgbClr val="000000"/>
              </a:solidFill>
            </a:rPr>
            <a:t>avser samtliga svar på frågorna</a:t>
          </a:r>
          <a:r>
            <a:rPr lang="en-US" cap="none" sz="1000" b="0" i="0" u="none" baseline="0">
              <a:solidFill>
                <a:srgbClr val="000000"/>
              </a:solidFill>
            </a:rPr>
            <a:t> </a:t>
          </a:r>
          <a:r>
            <a:rPr lang="en-US" cap="none" sz="1000" b="0" i="0" u="none" baseline="0">
              <a:solidFill>
                <a:srgbClr val="000000"/>
              </a:solidFill>
            </a:rPr>
            <a:t>i enkäten.</a:t>
          </a:r>
          <a:r>
            <a:rPr lang="en-US" cap="none" sz="1000" b="0" i="0" u="none" baseline="0">
              <a:solidFill>
                <a:srgbClr val="000000"/>
              </a:solidFill>
            </a:rPr>
            <a:t> </a:t>
          </a:r>
          <a:r>
            <a:rPr lang="en-US" cap="none" sz="1000" b="0" i="0" u="none" baseline="0">
              <a:solidFill>
                <a:srgbClr val="000000"/>
              </a:solidFill>
            </a:rPr>
            <a:t>Vidare kan PTS komma att använda insamlade uppgifter vid eventuella beslut rörande samhällsomfattande tjänster.
</a:t>
          </a:r>
          <a:r>
            <a:rPr lang="en-US" cap="none" sz="1000" b="0" i="0" u="none" baseline="0">
              <a:solidFill>
                <a:srgbClr val="000000"/>
              </a:solidFill>
            </a:rPr>
            <a:t>PTS har för avsikt att publicera </a:t>
          </a:r>
          <a:r>
            <a:rPr lang="en-US" cap="none" sz="1000" b="0" i="0" u="none" baseline="0">
              <a:solidFill>
                <a:srgbClr val="000000"/>
              </a:solidFill>
            </a:rPr>
            <a:t>uppgifter hänförbara till enskilda operatörer som en del i rapporten Svensk telemarknad första halvåret 2010</a:t>
          </a:r>
          <a:r>
            <a:rPr lang="en-US" cap="none" sz="1000" b="0" i="0" u="none" baseline="0">
              <a:solidFill>
                <a:srgbClr val="000000"/>
              </a:solidFill>
            </a:rPr>
            <a:t> </a:t>
          </a:r>
          <a:r>
            <a:rPr lang="en-US" cap="none" sz="1000" b="0" i="0" u="none" baseline="0">
              <a:solidFill>
                <a:srgbClr val="000000"/>
              </a:solidFill>
            </a:rPr>
            <a:t>och på PTS statistikportal statistik.pts.se. Detta gäller i stort samtliga uppgifter relaterade till slutkundsmarknader, dvs. frågorna 1-10</a:t>
          </a:r>
          <a:r>
            <a:rPr lang="en-US" cap="none" sz="1000" b="0" i="0" u="none" baseline="0">
              <a:solidFill>
                <a:srgbClr val="000000"/>
              </a:solidFill>
            </a:rPr>
            <a:t> 13-16. </a:t>
          </a:r>
          <a:r>
            <a:rPr lang="en-US" cap="none" sz="1000" b="0" i="0" u="none" baseline="0">
              <a:solidFill>
                <a:srgbClr val="000000"/>
              </a:solidFill>
            </a:rPr>
            <a:t> Dessa, samt även övriga uppgifter kan därutöver komma att publiceras i samband med PTS marknadsbedömningar </a:t>
          </a:r>
          <a:r>
            <a:rPr lang="en-US" cap="none" sz="1000" b="0" i="0" u="none" baseline="0">
              <a:solidFill>
                <a:srgbClr val="000000"/>
              </a:solidFill>
            </a:rPr>
            <a:t>och beslut om betydande marknadsinflytande (SMP) samt PTS eventuella beslut rörande samhällsomfattande tjänster.
</a:t>
          </a:r>
          <a:r>
            <a:rPr lang="en-US" cap="none" sz="800" b="0" i="0" u="none" baseline="0">
              <a:solidFill>
                <a:srgbClr val="000000"/>
              </a:solidFill>
            </a:rPr>
            <a:t>
</a:t>
          </a:r>
          <a:r>
            <a:rPr lang="en-US" cap="none" sz="800" b="1" i="0" u="none" baseline="0">
              <a:solidFill>
                <a:srgbClr val="000000"/>
              </a:solidFill>
            </a:rPr>
            <a:t>Uppgiftsskyldighet</a:t>
          </a:r>
          <a:r>
            <a:rPr lang="en-US" cap="none" sz="800" b="0" i="0" u="none" baseline="0">
              <a:solidFill>
                <a:srgbClr val="000000"/>
              </a:solidFill>
            </a:rPr>
            <a:t>
</a:t>
          </a:r>
          <a:r>
            <a:rPr lang="en-US" cap="none" sz="1000" b="0" i="0" u="none" baseline="0">
              <a:solidFill>
                <a:srgbClr val="000000"/>
              </a:solidFill>
            </a:rPr>
            <a:t>För samtliga frågor i enkäten föreligger uppgiftsskyldighet</a:t>
          </a:r>
          <a:r>
            <a:rPr lang="en-US" cap="none" sz="1000" b="0" i="0" u="none" baseline="0">
              <a:solidFill>
                <a:srgbClr val="000000"/>
              </a:solidFill>
            </a:rPr>
            <a:t> </a:t>
          </a:r>
          <a:r>
            <a:rPr lang="en-US" cap="none" sz="1000" b="0" i="0" u="none" baseline="0">
              <a:solidFill>
                <a:srgbClr val="000000"/>
              </a:solidFill>
            </a:rPr>
            <a:t>gentemot PTS enligt 8 kap. 1 § LEK.
</a:t>
          </a:r>
          <a:r>
            <a:rPr lang="en-US" cap="none" sz="1000" b="0" i="0" u="none" baseline="0">
              <a:solidFill>
                <a:srgbClr val="000000"/>
              </a:solidFill>
            </a:rPr>
            <a:t>
</a:t>
          </a:r>
          <a:r>
            <a:rPr lang="en-US" cap="none" sz="800" b="1" i="0" u="none" baseline="0">
              <a:solidFill>
                <a:srgbClr val="000000"/>
              </a:solidFill>
            </a:rPr>
            <a:t>Sekretess</a:t>
          </a:r>
          <a:r>
            <a:rPr lang="en-US" cap="none" sz="800" b="0" i="0" u="none" baseline="0">
              <a:solidFill>
                <a:srgbClr val="000000"/>
              </a:solidFill>
            </a:rPr>
            <a:t>
</a:t>
          </a:r>
          <a:r>
            <a:rPr lang="en-US" cap="none" sz="1000" b="0" i="0" u="none" baseline="0">
              <a:solidFill>
                <a:srgbClr val="000000"/>
              </a:solidFill>
            </a:rPr>
            <a:t>PTS har möjlighet att med stöd av 30 kap. 23 § offentlighets- och sekretesslagen (2009:400), 9 § offentlighets- och sekretessförordningen (2009:641) och punkten 99 i bilagan besluta  att inkomna uppgifter som av PTS bedöms vara affärsmässigt känsliga inte ska lämnas ut till den som begär att så ska ske.  </a:t>
          </a:r>
          <a:r>
            <a:rPr lang="en-US" cap="none" sz="1000" b="0" i="0" u="none" baseline="0">
              <a:solidFill>
                <a:srgbClr val="000000"/>
              </a:solidFill>
            </a:rPr>
            <a:t>
</a:t>
          </a:r>
          <a:r>
            <a:rPr lang="en-US" cap="none" sz="1000" b="0" i="0" u="none" baseline="0">
              <a:solidFill>
                <a:srgbClr val="000000"/>
              </a:solidFill>
            </a:rPr>
            <a:t>Av bestämmelserna framgår dock att uppgifter avseende affärs- eller driftsförhållanden presumeras vara offentliga, dvs. utgångspunkten är att dylika uppgifter inte omfattas av sekretess. Om det kan antas att den enskilde lider ekonomisk skada om uppgifterna lämnas ut eller annars offentliggörs omfattas de dock av sekretess. Sådana uppgifter som typiskt sett anses falla under sekretess är t.ex. uppgifter om förvärv, överlåtelser, verksamhets-riktlinjer,marknadsplaneringar, prissättningskalkyler och </a:t>
          </a:r>
        </a:p>
      </xdr:txBody>
    </xdr:sp>
    <xdr:clientData/>
  </xdr:twoCellAnchor>
  <xdr:twoCellAnchor>
    <xdr:from>
      <xdr:col>1</xdr:col>
      <xdr:colOff>276225</xdr:colOff>
      <xdr:row>0</xdr:row>
      <xdr:rowOff>28575</xdr:rowOff>
    </xdr:from>
    <xdr:to>
      <xdr:col>1</xdr:col>
      <xdr:colOff>1181100</xdr:colOff>
      <xdr:row>2</xdr:row>
      <xdr:rowOff>19050</xdr:rowOff>
    </xdr:to>
    <xdr:pic>
      <xdr:nvPicPr>
        <xdr:cNvPr id="4" name="Picture 1520" descr="PTS logotype"/>
        <xdr:cNvPicPr preferRelativeResize="1">
          <a:picLocks noChangeAspect="1"/>
        </xdr:cNvPicPr>
      </xdr:nvPicPr>
      <xdr:blipFill>
        <a:blip r:embed="rId1"/>
        <a:stretch>
          <a:fillRect/>
        </a:stretch>
      </xdr:blipFill>
      <xdr:spPr>
        <a:xfrm>
          <a:off x="1704975" y="28575"/>
          <a:ext cx="9048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xdr:col>
      <xdr:colOff>1095375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619250" y="0"/>
          <a:ext cx="9048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1019175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2009775" y="0"/>
          <a:ext cx="9048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1009650</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533525" y="0"/>
          <a:ext cx="90487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1</xdr:col>
      <xdr:colOff>1057275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581150" y="0"/>
          <a:ext cx="90487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1</xdr:col>
      <xdr:colOff>971550</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495425" y="0"/>
          <a:ext cx="904875"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904875</xdr:colOff>
      <xdr:row>1</xdr:row>
      <xdr:rowOff>180975</xdr:rowOff>
    </xdr:to>
    <xdr:pic>
      <xdr:nvPicPr>
        <xdr:cNvPr id="1" name="Picture 1520" descr="PTS logotype"/>
        <xdr:cNvPicPr preferRelativeResize="1">
          <a:picLocks noChangeAspect="1"/>
        </xdr:cNvPicPr>
      </xdr:nvPicPr>
      <xdr:blipFill>
        <a:blip r:embed="rId1"/>
        <a:stretch>
          <a:fillRect/>
        </a:stretch>
      </xdr:blipFill>
      <xdr:spPr>
        <a:xfrm>
          <a:off x="1428750" y="0"/>
          <a:ext cx="904875"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2</xdr:col>
      <xdr:colOff>447675</xdr:colOff>
      <xdr:row>2</xdr:row>
      <xdr:rowOff>114300</xdr:rowOff>
    </xdr:to>
    <xdr:pic>
      <xdr:nvPicPr>
        <xdr:cNvPr id="1" name="Picture 1520" descr="PTS logotype"/>
        <xdr:cNvPicPr preferRelativeResize="1">
          <a:picLocks noChangeAspect="1"/>
        </xdr:cNvPicPr>
      </xdr:nvPicPr>
      <xdr:blipFill>
        <a:blip r:embed="rId1"/>
        <a:stretch>
          <a:fillRect/>
        </a:stretch>
      </xdr:blipFill>
      <xdr:spPr>
        <a:xfrm>
          <a:off x="85725" y="28575"/>
          <a:ext cx="9048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pageSetUpPr fitToPage="1"/>
  </sheetPr>
  <dimension ref="B1:E25"/>
  <sheetViews>
    <sheetView showGridLines="0" tabSelected="1" zoomScaleSheetLayoutView="75" zoomScalePageLayoutView="0" workbookViewId="0" topLeftCell="A1">
      <selection activeCell="B49" sqref="B49"/>
    </sheetView>
  </sheetViews>
  <sheetFormatPr defaultColWidth="9.140625" defaultRowHeight="12.75"/>
  <cols>
    <col min="1" max="1" width="21.421875" style="2" customWidth="1"/>
    <col min="2" max="2" width="47.140625" style="2" customWidth="1"/>
    <col min="3" max="3" width="10.7109375" style="5" customWidth="1"/>
    <col min="4" max="4" width="20.28125" style="5" customWidth="1"/>
    <col min="5" max="5" width="8.57421875" style="5" customWidth="1"/>
    <col min="6" max="6" width="1.8515625" style="2" customWidth="1"/>
    <col min="7" max="7" width="10.7109375" style="2" customWidth="1"/>
    <col min="8" max="9" width="9.140625" style="2" customWidth="1"/>
    <col min="10" max="10" width="8.57421875" style="2" customWidth="1"/>
    <col min="11" max="16384" width="9.140625" style="2" customWidth="1"/>
  </cols>
  <sheetData>
    <row r="1" spans="2:5" ht="22.5" customHeight="1">
      <c r="B1" s="16"/>
      <c r="C1" s="8"/>
      <c r="D1" s="477"/>
      <c r="E1" s="477"/>
    </row>
    <row r="2" spans="2:5" ht="15.75">
      <c r="B2" s="15"/>
      <c r="C2" s="10"/>
      <c r="D2" s="19"/>
      <c r="E2" s="8"/>
    </row>
    <row r="3" spans="2:5" ht="13.5" customHeight="1">
      <c r="B3" s="15"/>
      <c r="C3" s="8"/>
      <c r="D3" s="10"/>
      <c r="E3" s="10"/>
    </row>
    <row r="4" spans="2:5" ht="15">
      <c r="B4" s="16"/>
      <c r="C4" s="8"/>
      <c r="D4" s="10"/>
      <c r="E4" s="10"/>
    </row>
    <row r="5" spans="2:5" ht="12.75" customHeight="1">
      <c r="B5" s="24"/>
      <c r="C5" s="8"/>
      <c r="D5" s="10"/>
      <c r="E5" s="10"/>
    </row>
    <row r="6" spans="2:5" ht="12.75" customHeight="1">
      <c r="B6" s="24"/>
      <c r="C6" s="8"/>
      <c r="D6" s="477"/>
      <c r="E6" s="477"/>
    </row>
    <row r="7" spans="2:5" ht="12.75" customHeight="1">
      <c r="B7" s="52"/>
      <c r="C7" s="26"/>
      <c r="D7" s="19" t="s">
        <v>162</v>
      </c>
      <c r="E7" s="8"/>
    </row>
    <row r="8" spans="2:5" ht="12.75" customHeight="1">
      <c r="B8" s="52"/>
      <c r="C8" s="26"/>
      <c r="D8" s="10"/>
      <c r="E8" s="74"/>
    </row>
    <row r="9" spans="2:5" ht="12.75" customHeight="1">
      <c r="B9" s="53"/>
      <c r="C9" s="26"/>
      <c r="D9" s="480"/>
      <c r="E9" s="480"/>
    </row>
    <row r="10" spans="2:5" ht="12.75" customHeight="1">
      <c r="B10" s="49"/>
      <c r="C10" s="26"/>
      <c r="D10" s="480"/>
      <c r="E10" s="480"/>
    </row>
    <row r="11" spans="2:5" ht="12.75" customHeight="1">
      <c r="B11" s="49"/>
      <c r="C11" s="26"/>
      <c r="D11" s="481"/>
      <c r="E11" s="481"/>
    </row>
    <row r="12" spans="2:5" ht="12.75" customHeight="1">
      <c r="B12" s="49"/>
      <c r="C12" s="26"/>
      <c r="D12" s="54"/>
      <c r="E12" s="54"/>
    </row>
    <row r="13" spans="2:5" ht="12.75" customHeight="1">
      <c r="B13" s="49"/>
      <c r="C13" s="26"/>
      <c r="D13" s="26"/>
      <c r="E13" s="26"/>
    </row>
    <row r="14" spans="2:5" ht="27.75" customHeight="1">
      <c r="B14" s="478" t="s">
        <v>12</v>
      </c>
      <c r="C14" s="478"/>
      <c r="D14" s="478"/>
      <c r="E14" s="478"/>
    </row>
    <row r="15" spans="2:5" s="3" customFormat="1" ht="27.75">
      <c r="B15" s="482" t="s">
        <v>161</v>
      </c>
      <c r="C15" s="483"/>
      <c r="D15" s="483"/>
      <c r="E15" s="483"/>
    </row>
    <row r="16" spans="2:5" s="3" customFormat="1" ht="27.75">
      <c r="B16" s="482" t="s">
        <v>149</v>
      </c>
      <c r="C16" s="483"/>
      <c r="D16" s="483"/>
      <c r="E16" s="483"/>
    </row>
    <row r="17" spans="2:5" ht="52.5" customHeight="1">
      <c r="B17" s="475" t="s">
        <v>41</v>
      </c>
      <c r="C17" s="475"/>
      <c r="D17" s="475"/>
      <c r="E17" s="18"/>
    </row>
    <row r="18" spans="2:5" ht="21" customHeight="1">
      <c r="B18" s="476" t="s">
        <v>157</v>
      </c>
      <c r="C18" s="476"/>
      <c r="D18" s="476"/>
      <c r="E18" s="75"/>
    </row>
    <row r="19" spans="2:5" ht="27" customHeight="1">
      <c r="B19" s="476" t="s">
        <v>40</v>
      </c>
      <c r="C19" s="476"/>
      <c r="D19" s="476"/>
      <c r="E19" s="18"/>
    </row>
    <row r="20" spans="2:5" ht="21" customHeight="1">
      <c r="B20" s="476" t="s">
        <v>159</v>
      </c>
      <c r="C20" s="476"/>
      <c r="D20" s="476"/>
      <c r="E20" s="76"/>
    </row>
    <row r="21" spans="2:5" ht="95.25" customHeight="1">
      <c r="B21" s="476" t="s">
        <v>160</v>
      </c>
      <c r="C21" s="476"/>
      <c r="D21" s="476"/>
      <c r="E21" s="77"/>
    </row>
    <row r="22" spans="2:5" ht="46.5" customHeight="1">
      <c r="B22" s="479"/>
      <c r="C22" s="479"/>
      <c r="D22" s="479"/>
      <c r="E22" s="75"/>
    </row>
    <row r="23" spans="2:5" ht="15.75">
      <c r="B23" s="20"/>
      <c r="C23" s="10"/>
      <c r="D23" s="10"/>
      <c r="E23" s="10"/>
    </row>
    <row r="24" spans="2:5" ht="14.25" customHeight="1">
      <c r="B24" s="475"/>
      <c r="C24" s="475"/>
      <c r="D24" s="475"/>
      <c r="E24" s="18"/>
    </row>
    <row r="25" spans="2:5" ht="12.75">
      <c r="B25" s="16"/>
      <c r="C25" s="10"/>
      <c r="D25" s="10"/>
      <c r="E25" s="10"/>
    </row>
  </sheetData>
  <sheetProtection/>
  <mergeCells count="13">
    <mergeCell ref="D1:E1"/>
    <mergeCell ref="D6:E6"/>
    <mergeCell ref="B14:E14"/>
    <mergeCell ref="B22:D22"/>
    <mergeCell ref="D9:E11"/>
    <mergeCell ref="B15:E15"/>
    <mergeCell ref="B21:D21"/>
    <mergeCell ref="B16:E16"/>
    <mergeCell ref="B24:D24"/>
    <mergeCell ref="B17:D17"/>
    <mergeCell ref="B18:D18"/>
    <mergeCell ref="B19:D19"/>
    <mergeCell ref="B20:D20"/>
  </mergeCells>
  <printOptions/>
  <pageMargins left="0.75" right="0.75" top="1" bottom="1" header="0.5" footer="0.5"/>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2"/>
  <dimension ref="A1:AK49"/>
  <sheetViews>
    <sheetView showGridLines="0" zoomScale="110" zoomScaleNormal="110" zoomScaleSheetLayoutView="110" zoomScalePageLayoutView="0" workbookViewId="0" topLeftCell="A1">
      <selection activeCell="B49" sqref="B49"/>
    </sheetView>
  </sheetViews>
  <sheetFormatPr defaultColWidth="9.140625" defaultRowHeight="12.75"/>
  <cols>
    <col min="1" max="1" width="21.421875" style="4" customWidth="1"/>
    <col min="2" max="2" width="23.421875" style="4" customWidth="1"/>
    <col min="3" max="3" width="17.8515625" style="2" customWidth="1"/>
    <col min="4" max="4" width="15.7109375" style="5" customWidth="1"/>
    <col min="5" max="5" width="22.8515625" style="5" customWidth="1"/>
    <col min="6" max="6" width="9.57421875" style="17" customWidth="1"/>
    <col min="7" max="7" width="8.57421875" style="2" customWidth="1"/>
    <col min="8" max="16384" width="9.140625" style="2" customWidth="1"/>
  </cols>
  <sheetData>
    <row r="1" spans="1:6" s="22" customFormat="1" ht="22.5" customHeight="1">
      <c r="A1" s="21"/>
      <c r="B1" s="489"/>
      <c r="C1" s="489"/>
      <c r="D1" s="8"/>
      <c r="E1" s="9" t="s">
        <v>29</v>
      </c>
      <c r="F1" s="9"/>
    </row>
    <row r="2" spans="1:6" s="22" customFormat="1" ht="15">
      <c r="A2" s="21"/>
      <c r="B2" s="489"/>
      <c r="C2" s="489"/>
      <c r="D2" s="10"/>
      <c r="E2" s="10"/>
      <c r="F2" s="8"/>
    </row>
    <row r="3" spans="1:6" s="22" customFormat="1" ht="12" customHeight="1">
      <c r="A3" s="21"/>
      <c r="B3" s="25"/>
      <c r="C3" s="25"/>
      <c r="D3" s="26"/>
      <c r="E3" s="78" t="s">
        <v>163</v>
      </c>
      <c r="F3" s="8"/>
    </row>
    <row r="4" spans="1:6" s="22" customFormat="1" ht="12.75" customHeight="1">
      <c r="A4" s="21"/>
      <c r="B4" s="27"/>
      <c r="C4" s="28"/>
      <c r="D4" s="492"/>
      <c r="E4" s="493"/>
      <c r="F4" s="493"/>
    </row>
    <row r="5" spans="1:6" s="22" customFormat="1" ht="12.75" customHeight="1">
      <c r="A5" s="21"/>
      <c r="B5" s="28"/>
      <c r="C5" s="28"/>
      <c r="D5" s="493"/>
      <c r="E5" s="493"/>
      <c r="F5" s="493"/>
    </row>
    <row r="6" spans="1:6" s="22" customFormat="1" ht="17.25" customHeight="1">
      <c r="A6" s="21"/>
      <c r="B6" s="28"/>
      <c r="C6" s="28"/>
      <c r="D6" s="26"/>
      <c r="E6" s="29"/>
      <c r="F6" s="29"/>
    </row>
    <row r="7" spans="2:6" ht="22.5" customHeight="1">
      <c r="B7" s="490" t="s">
        <v>32</v>
      </c>
      <c r="C7" s="490"/>
      <c r="D7" s="490"/>
      <c r="E7" s="490"/>
      <c r="F7" s="490"/>
    </row>
    <row r="8" spans="1:6" s="12" customFormat="1" ht="16.5">
      <c r="A8" s="11"/>
      <c r="B8" s="491" t="s">
        <v>150</v>
      </c>
      <c r="C8" s="491"/>
      <c r="D8" s="491"/>
      <c r="E8" s="491"/>
      <c r="F8" s="491"/>
    </row>
    <row r="9" spans="1:6" s="12" customFormat="1" ht="13.5" customHeight="1">
      <c r="A9" s="11"/>
      <c r="B9" s="491"/>
      <c r="C9" s="491"/>
      <c r="D9" s="491"/>
      <c r="E9" s="491"/>
      <c r="F9" s="491"/>
    </row>
    <row r="10" spans="1:37" s="14" customFormat="1" ht="4.5" customHeight="1">
      <c r="A10" s="13"/>
      <c r="B10" s="486"/>
      <c r="C10" s="486"/>
      <c r="D10" s="486"/>
      <c r="E10" s="486"/>
      <c r="F10" s="486"/>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2:6" ht="54" customHeight="1">
      <c r="B11" s="30"/>
      <c r="C11" s="1"/>
      <c r="D11" s="1"/>
      <c r="E11" s="1"/>
      <c r="F11" s="23"/>
    </row>
    <row r="12" spans="2:6" ht="48" customHeight="1">
      <c r="B12" s="30"/>
      <c r="C12" s="1"/>
      <c r="D12" s="1"/>
      <c r="E12" s="1"/>
      <c r="F12" s="23"/>
    </row>
    <row r="13" spans="1:37" s="6" customFormat="1" ht="19.5" customHeight="1">
      <c r="A13" s="7"/>
      <c r="B13" s="487"/>
      <c r="C13" s="488"/>
      <c r="D13" s="488"/>
      <c r="E13" s="31"/>
      <c r="F13" s="3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s="6" customFormat="1" ht="12" customHeight="1">
      <c r="A14" s="7"/>
      <c r="B14" s="484"/>
      <c r="C14" s="485"/>
      <c r="D14" s="31"/>
      <c r="E14" s="31"/>
      <c r="F14" s="3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s="6" customFormat="1" ht="12" customHeight="1">
      <c r="A15" s="7"/>
      <c r="B15" s="494"/>
      <c r="C15" s="495"/>
      <c r="D15" s="31"/>
      <c r="E15" s="31"/>
      <c r="F15" s="3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s="6" customFormat="1" ht="12" customHeight="1">
      <c r="A16" s="7"/>
      <c r="B16" s="494"/>
      <c r="C16" s="495"/>
      <c r="D16" s="31"/>
      <c r="E16" s="31"/>
      <c r="F16" s="3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s="6" customFormat="1" ht="12" customHeight="1">
      <c r="A17" s="7"/>
      <c r="B17" s="494"/>
      <c r="C17" s="495"/>
      <c r="D17" s="31"/>
      <c r="E17" s="31"/>
      <c r="F17" s="3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s="6" customFormat="1" ht="12" customHeight="1">
      <c r="A18" s="7"/>
      <c r="B18" s="484"/>
      <c r="C18" s="485"/>
      <c r="D18" s="31"/>
      <c r="E18" s="31"/>
      <c r="F18" s="3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2:37" s="6" customFormat="1" ht="12" customHeight="1">
      <c r="B19" s="484"/>
      <c r="C19" s="485"/>
      <c r="D19" s="31"/>
      <c r="E19" s="31"/>
      <c r="F19" s="3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6" customFormat="1" ht="12" customHeight="1">
      <c r="A20" s="7"/>
      <c r="B20" s="484"/>
      <c r="C20" s="485"/>
      <c r="D20" s="485"/>
      <c r="E20" s="31"/>
      <c r="F20" s="3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s="6" customFormat="1" ht="12" customHeight="1">
      <c r="A21" s="7"/>
      <c r="B21" s="484"/>
      <c r="C21" s="474"/>
      <c r="D21" s="474"/>
      <c r="E21" s="31"/>
      <c r="F21" s="3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s="6" customFormat="1" ht="12" customHeight="1">
      <c r="A22" s="7"/>
      <c r="B22" s="484"/>
      <c r="C22" s="474"/>
      <c r="D22" s="474"/>
      <c r="E22" s="474"/>
      <c r="F22" s="3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s="6" customFormat="1" ht="12" customHeight="1">
      <c r="A23" s="7"/>
      <c r="B23" s="484"/>
      <c r="C23" s="485"/>
      <c r="D23" s="31"/>
      <c r="E23" s="31"/>
      <c r="F23" s="3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s="6" customFormat="1" ht="54" customHeight="1">
      <c r="A24" s="7"/>
      <c r="B24" s="33"/>
      <c r="C24" s="34"/>
      <c r="D24" s="34"/>
      <c r="E24" s="34"/>
      <c r="F24" s="35"/>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s="6" customFormat="1" ht="15" customHeight="1">
      <c r="A25" s="7"/>
      <c r="B25" s="33"/>
      <c r="C25" s="34"/>
      <c r="D25" s="34"/>
      <c r="E25" s="34"/>
      <c r="F25" s="35"/>
      <c r="G25" s="441"/>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2:6" ht="28.5" customHeight="1">
      <c r="B26" s="30"/>
      <c r="C26" s="1"/>
      <c r="D26" s="1"/>
      <c r="E26" s="1"/>
      <c r="F26" s="23"/>
    </row>
    <row r="27" spans="2:6" ht="18" customHeight="1">
      <c r="B27" s="30"/>
      <c r="C27" s="1"/>
      <c r="D27" s="1"/>
      <c r="E27" s="1"/>
      <c r="F27" s="23"/>
    </row>
    <row r="28" spans="2:6" ht="18" customHeight="1">
      <c r="B28" s="30"/>
      <c r="C28" s="1"/>
      <c r="D28" s="1"/>
      <c r="E28" s="1"/>
      <c r="F28" s="23"/>
    </row>
    <row r="29" spans="2:6" ht="3.75" customHeight="1">
      <c r="B29" s="36"/>
      <c r="C29" s="31"/>
      <c r="D29" s="31"/>
      <c r="E29" s="31"/>
      <c r="F29" s="32"/>
    </row>
    <row r="30" spans="2:6" ht="8.25" customHeight="1">
      <c r="B30" s="37"/>
      <c r="C30" s="38"/>
      <c r="D30" s="38"/>
      <c r="E30" s="38"/>
      <c r="F30" s="39"/>
    </row>
    <row r="31" spans="2:6" ht="15">
      <c r="B31" s="40"/>
      <c r="C31" s="41"/>
      <c r="D31" s="26"/>
      <c r="E31" s="26"/>
      <c r="F31" s="42"/>
    </row>
    <row r="32" spans="2:6" ht="48.75" customHeight="1">
      <c r="B32" s="30"/>
      <c r="C32" s="1"/>
      <c r="D32" s="1"/>
      <c r="E32" s="1"/>
      <c r="F32" s="23"/>
    </row>
    <row r="33" spans="2:6" ht="3.75" customHeight="1">
      <c r="B33" s="43"/>
      <c r="C33" s="44"/>
      <c r="D33" s="45"/>
      <c r="E33" s="45"/>
      <c r="F33" s="46"/>
    </row>
    <row r="34" spans="2:6" ht="3.75" customHeight="1">
      <c r="B34" s="47"/>
      <c r="C34" s="48"/>
      <c r="D34" s="26"/>
      <c r="E34" s="26"/>
      <c r="F34" s="42"/>
    </row>
    <row r="35" spans="2:6" ht="12.75">
      <c r="B35" s="30"/>
      <c r="C35" s="49"/>
      <c r="D35" s="50"/>
      <c r="E35" s="50"/>
      <c r="F35" s="51"/>
    </row>
    <row r="36" spans="2:6" ht="12.75">
      <c r="B36" s="30"/>
      <c r="C36" s="49"/>
      <c r="D36" s="50"/>
      <c r="E36" s="50"/>
      <c r="F36" s="51"/>
    </row>
    <row r="37" spans="2:6" ht="12.75">
      <c r="B37" s="30"/>
      <c r="C37" s="49"/>
      <c r="D37" s="50"/>
      <c r="E37" s="50"/>
      <c r="F37" s="51"/>
    </row>
    <row r="38" spans="2:6" ht="12.75">
      <c r="B38" s="30"/>
      <c r="C38" s="49"/>
      <c r="D38" s="50"/>
      <c r="E38" s="50"/>
      <c r="F38" s="51"/>
    </row>
    <row r="39" spans="2:6" ht="6.75" customHeight="1">
      <c r="B39" s="55"/>
      <c r="C39" s="56"/>
      <c r="D39" s="57"/>
      <c r="E39" s="57"/>
      <c r="F39" s="61"/>
    </row>
    <row r="40" spans="2:6" ht="21" customHeight="1">
      <c r="B40" s="65"/>
      <c r="C40" s="63"/>
      <c r="D40" s="64"/>
      <c r="E40" s="64"/>
      <c r="F40" s="66"/>
    </row>
    <row r="41" spans="2:6" ht="12.75">
      <c r="B41" s="65"/>
      <c r="C41" s="63"/>
      <c r="D41" s="64"/>
      <c r="E41" s="64"/>
      <c r="F41" s="66"/>
    </row>
    <row r="42" spans="2:6" ht="12.75">
      <c r="B42" s="65"/>
      <c r="C42" s="63"/>
      <c r="D42" s="64"/>
      <c r="E42" s="64"/>
      <c r="F42" s="66"/>
    </row>
    <row r="43" spans="2:6" ht="12.75">
      <c r="B43" s="65"/>
      <c r="C43" s="63"/>
      <c r="D43" s="64"/>
      <c r="E43" s="64"/>
      <c r="F43" s="66"/>
    </row>
    <row r="44" spans="2:6" ht="12.75">
      <c r="B44" s="65"/>
      <c r="C44" s="63"/>
      <c r="D44" s="64"/>
      <c r="E44" s="64"/>
      <c r="F44" s="66"/>
    </row>
    <row r="45" spans="2:6" ht="12.75">
      <c r="B45" s="65"/>
      <c r="C45" s="63"/>
      <c r="D45" s="64"/>
      <c r="E45" s="64"/>
      <c r="F45" s="66"/>
    </row>
    <row r="46" spans="2:6" ht="12.75">
      <c r="B46" s="65"/>
      <c r="C46" s="63"/>
      <c r="D46" s="64"/>
      <c r="E46" s="64"/>
      <c r="F46" s="66"/>
    </row>
    <row r="47" spans="2:6" ht="12.75">
      <c r="B47" s="65"/>
      <c r="C47" s="63"/>
      <c r="D47" s="64"/>
      <c r="E47" s="64"/>
      <c r="F47" s="66"/>
    </row>
    <row r="48" spans="2:6" ht="4.5" customHeight="1">
      <c r="B48" s="65"/>
      <c r="C48" s="63"/>
      <c r="D48" s="64"/>
      <c r="E48" s="64"/>
      <c r="F48" s="66"/>
    </row>
    <row r="49" spans="2:6" ht="5.25" customHeight="1">
      <c r="B49" s="60"/>
      <c r="C49" s="58"/>
      <c r="D49" s="59"/>
      <c r="E49" s="59"/>
      <c r="F49" s="62"/>
    </row>
  </sheetData>
  <sheetProtection/>
  <mergeCells count="17">
    <mergeCell ref="B23:C23"/>
    <mergeCell ref="B20:D20"/>
    <mergeCell ref="B15:C15"/>
    <mergeCell ref="B16:C16"/>
    <mergeCell ref="B17:C17"/>
    <mergeCell ref="B18:C18"/>
    <mergeCell ref="B19:C19"/>
    <mergeCell ref="B21:D21"/>
    <mergeCell ref="B22:E22"/>
    <mergeCell ref="B14:C14"/>
    <mergeCell ref="B10:F10"/>
    <mergeCell ref="B13:D13"/>
    <mergeCell ref="B1:C2"/>
    <mergeCell ref="B7:F7"/>
    <mergeCell ref="B8:F8"/>
    <mergeCell ref="B9:F9"/>
    <mergeCell ref="D4:F5"/>
  </mergeCells>
  <printOptions/>
  <pageMargins left="0.67" right="0.66" top="0.55" bottom="0.33" header="0.24" footer="0.18"/>
  <pageSetup fitToHeight="0" fitToWidth="0"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Blad22">
    <pageSetUpPr fitToPage="1"/>
  </sheetPr>
  <dimension ref="A1:L34"/>
  <sheetViews>
    <sheetView showGridLines="0" zoomScaleSheetLayoutView="100" zoomScalePageLayoutView="0" workbookViewId="0" topLeftCell="A4">
      <selection activeCell="B49" sqref="B49"/>
    </sheetView>
  </sheetViews>
  <sheetFormatPr defaultColWidth="9.140625" defaultRowHeight="12.75"/>
  <cols>
    <col min="1" max="1" width="21.421875" style="67" customWidth="1"/>
    <col min="2" max="2" width="62.28125" style="67" customWidth="1"/>
    <col min="3" max="5" width="8.7109375" style="293" customWidth="1"/>
    <col min="6" max="7" width="2.57421875" style="427" customWidth="1"/>
    <col min="8" max="16384" width="9.140625" style="67" customWidth="1"/>
  </cols>
  <sheetData>
    <row r="1" spans="2:7" s="68" customFormat="1" ht="22.5" customHeight="1">
      <c r="B1" s="165"/>
      <c r="C1" s="286"/>
      <c r="D1" s="400"/>
      <c r="E1" s="400"/>
      <c r="F1" s="401"/>
      <c r="G1" s="401"/>
    </row>
    <row r="2" spans="2:7" s="68" customFormat="1" ht="17.25" customHeight="1" thickBot="1">
      <c r="B2" s="167"/>
      <c r="C2" s="287"/>
      <c r="D2" s="288" t="s">
        <v>29</v>
      </c>
      <c r="E2" s="286"/>
      <c r="F2" s="401"/>
      <c r="G2" s="401"/>
    </row>
    <row r="3" spans="2:8" s="68" customFormat="1" ht="29.25" customHeight="1" thickBot="1">
      <c r="B3" s="503"/>
      <c r="C3" s="504"/>
      <c r="D3" s="504"/>
      <c r="E3" s="505"/>
      <c r="F3" s="402"/>
      <c r="G3" s="403"/>
      <c r="H3" s="72"/>
    </row>
    <row r="4" spans="1:8" s="68" customFormat="1" ht="18" customHeight="1" thickBot="1">
      <c r="A4" s="72"/>
      <c r="B4" s="506" t="s">
        <v>15</v>
      </c>
      <c r="C4" s="506"/>
      <c r="D4" s="506"/>
      <c r="E4" s="506"/>
      <c r="F4" s="403"/>
      <c r="G4" s="403"/>
      <c r="H4" s="72"/>
    </row>
    <row r="5" spans="1:7" ht="39.75" customHeight="1">
      <c r="A5" s="404"/>
      <c r="B5" s="507" t="s">
        <v>32</v>
      </c>
      <c r="C5" s="507"/>
      <c r="D5" s="507"/>
      <c r="E5" s="507"/>
      <c r="F5" s="405"/>
      <c r="G5" s="405"/>
    </row>
    <row r="6" spans="1:7" ht="15" customHeight="1">
      <c r="A6" s="404"/>
      <c r="B6" s="499" t="s">
        <v>33</v>
      </c>
      <c r="C6" s="499"/>
      <c r="D6" s="499"/>
      <c r="E6" s="499"/>
      <c r="F6" s="405"/>
      <c r="G6" s="405"/>
    </row>
    <row r="7" spans="1:7" ht="15.75">
      <c r="A7" s="404"/>
      <c r="B7" s="499" t="s">
        <v>192</v>
      </c>
      <c r="C7" s="499"/>
      <c r="D7" s="499"/>
      <c r="E7" s="499"/>
      <c r="F7" s="405"/>
      <c r="G7" s="405"/>
    </row>
    <row r="8" spans="1:7" ht="15.75">
      <c r="A8" s="404"/>
      <c r="B8" s="499"/>
      <c r="C8" s="499"/>
      <c r="D8" s="499"/>
      <c r="E8" s="499"/>
      <c r="F8" s="405"/>
      <c r="G8" s="405"/>
    </row>
    <row r="9" spans="1:7" ht="15.75">
      <c r="A9" s="404"/>
      <c r="B9" s="499"/>
      <c r="C9" s="499"/>
      <c r="D9" s="499"/>
      <c r="E9" s="499"/>
      <c r="F9" s="405"/>
      <c r="G9" s="405"/>
    </row>
    <row r="10" spans="1:7" ht="15.75">
      <c r="A10" s="404"/>
      <c r="B10" s="499"/>
      <c r="C10" s="499"/>
      <c r="D10" s="499"/>
      <c r="E10" s="499"/>
      <c r="F10" s="405"/>
      <c r="G10" s="405"/>
    </row>
    <row r="11" spans="1:7" ht="15.75">
      <c r="A11" s="291"/>
      <c r="B11" s="406"/>
      <c r="C11" s="407"/>
      <c r="D11" s="408"/>
      <c r="E11" s="409"/>
      <c r="F11" s="405"/>
      <c r="G11" s="405"/>
    </row>
    <row r="12" spans="1:7" ht="15">
      <c r="A12" s="291"/>
      <c r="B12" s="500" t="s">
        <v>34</v>
      </c>
      <c r="C12" s="501"/>
      <c r="D12" s="501"/>
      <c r="E12" s="502"/>
      <c r="F12" s="410"/>
      <c r="G12" s="410"/>
    </row>
    <row r="13" spans="2:7" s="291" customFormat="1" ht="15">
      <c r="B13" s="471"/>
      <c r="C13" s="472"/>
      <c r="D13" s="472"/>
      <c r="E13" s="473"/>
      <c r="F13" s="410"/>
      <c r="G13" s="410"/>
    </row>
    <row r="14" spans="1:7" ht="15">
      <c r="A14" s="291"/>
      <c r="B14" s="468" t="s">
        <v>35</v>
      </c>
      <c r="C14" s="469"/>
      <c r="D14" s="469"/>
      <c r="E14" s="470"/>
      <c r="F14" s="410"/>
      <c r="G14" s="410"/>
    </row>
    <row r="15" spans="2:7" s="291" customFormat="1" ht="15">
      <c r="B15" s="471"/>
      <c r="C15" s="472"/>
      <c r="D15" s="472"/>
      <c r="E15" s="473"/>
      <c r="F15" s="410"/>
      <c r="G15" s="410"/>
    </row>
    <row r="16" spans="1:7" ht="15">
      <c r="A16" s="291"/>
      <c r="B16" s="468" t="s">
        <v>36</v>
      </c>
      <c r="C16" s="469"/>
      <c r="D16" s="469"/>
      <c r="E16" s="470"/>
      <c r="F16" s="410"/>
      <c r="G16" s="410"/>
    </row>
    <row r="17" spans="2:7" s="291" customFormat="1" ht="15">
      <c r="B17" s="465" t="s">
        <v>29</v>
      </c>
      <c r="C17" s="472"/>
      <c r="D17" s="472"/>
      <c r="E17" s="473"/>
      <c r="F17" s="410"/>
      <c r="G17" s="410"/>
    </row>
    <row r="18" spans="1:7" ht="15">
      <c r="A18" s="291"/>
      <c r="B18" s="411" t="s">
        <v>37</v>
      </c>
      <c r="C18" s="412"/>
      <c r="D18" s="412"/>
      <c r="E18" s="413"/>
      <c r="F18" s="410"/>
      <c r="G18" s="410"/>
    </row>
    <row r="19" spans="2:7" s="291" customFormat="1" ht="15">
      <c r="B19" s="471"/>
      <c r="C19" s="472"/>
      <c r="D19" s="472"/>
      <c r="E19" s="473"/>
      <c r="F19" s="405"/>
      <c r="G19" s="405"/>
    </row>
    <row r="20" spans="1:7" ht="15.75">
      <c r="A20" s="291"/>
      <c r="B20" s="414" t="s">
        <v>38</v>
      </c>
      <c r="C20" s="410"/>
      <c r="D20" s="410"/>
      <c r="E20" s="415"/>
      <c r="F20" s="405"/>
      <c r="G20" s="405"/>
    </row>
    <row r="21" spans="2:7" s="291" customFormat="1" ht="15.75">
      <c r="B21" s="466"/>
      <c r="C21" s="472"/>
      <c r="D21" s="472"/>
      <c r="E21" s="473"/>
      <c r="F21" s="405"/>
      <c r="G21" s="405"/>
    </row>
    <row r="22" spans="2:7" s="291" customFormat="1" ht="15">
      <c r="B22" s="411" t="s">
        <v>39</v>
      </c>
      <c r="C22" s="467" t="s">
        <v>29</v>
      </c>
      <c r="D22" s="467"/>
      <c r="E22" s="463"/>
      <c r="F22" s="405"/>
      <c r="G22" s="405"/>
    </row>
    <row r="23" spans="2:7" s="291" customFormat="1" ht="15.75">
      <c r="B23" s="496"/>
      <c r="C23" s="497"/>
      <c r="D23" s="497"/>
      <c r="E23" s="498"/>
      <c r="F23" s="405"/>
      <c r="G23" s="405"/>
    </row>
    <row r="24" spans="2:7" s="291" customFormat="1" ht="15.75">
      <c r="B24" s="416"/>
      <c r="C24" s="416"/>
      <c r="D24" s="416"/>
      <c r="E24" s="416"/>
      <c r="F24" s="405"/>
      <c r="G24" s="405"/>
    </row>
    <row r="25" spans="2:7" s="417" customFormat="1" ht="31.5">
      <c r="B25" s="418" t="s">
        <v>193</v>
      </c>
      <c r="C25" s="419"/>
      <c r="D25" s="420" t="s">
        <v>30</v>
      </c>
      <c r="E25" s="237"/>
      <c r="F25" s="421"/>
      <c r="G25" s="421"/>
    </row>
    <row r="26" spans="2:12" s="291" customFormat="1" ht="15.75">
      <c r="B26" s="422" t="s">
        <v>85</v>
      </c>
      <c r="C26" s="423"/>
      <c r="D26" s="424"/>
      <c r="E26" s="237"/>
      <c r="F26" s="421"/>
      <c r="G26" s="421"/>
      <c r="H26" s="417"/>
      <c r="I26" s="417"/>
      <c r="J26" s="417"/>
      <c r="K26" s="417"/>
      <c r="L26" s="417"/>
    </row>
    <row r="27" spans="2:12" s="291" customFormat="1" ht="15.75">
      <c r="B27" s="425" t="s">
        <v>86</v>
      </c>
      <c r="C27" s="426"/>
      <c r="D27" s="289"/>
      <c r="E27" s="237"/>
      <c r="F27" s="421"/>
      <c r="G27" s="421"/>
      <c r="H27" s="417"/>
      <c r="I27" s="417"/>
      <c r="J27" s="417"/>
      <c r="K27" s="417"/>
      <c r="L27" s="417"/>
    </row>
    <row r="28" spans="2:12" s="291" customFormat="1" ht="15.75">
      <c r="B28" s="422" t="s">
        <v>87</v>
      </c>
      <c r="C28" s="423"/>
      <c r="D28" s="424"/>
      <c r="E28" s="237"/>
      <c r="F28" s="421"/>
      <c r="G28" s="421"/>
      <c r="H28" s="417"/>
      <c r="I28" s="417"/>
      <c r="J28" s="417"/>
      <c r="K28" s="417"/>
      <c r="L28" s="417"/>
    </row>
    <row r="29" spans="2:12" s="291" customFormat="1" ht="15.75">
      <c r="B29" s="425" t="s">
        <v>88</v>
      </c>
      <c r="C29" s="426"/>
      <c r="D29" s="289"/>
      <c r="E29" s="237"/>
      <c r="F29" s="421"/>
      <c r="G29" s="421"/>
      <c r="H29" s="417"/>
      <c r="I29" s="417"/>
      <c r="J29" s="417"/>
      <c r="K29" s="417"/>
      <c r="L29" s="417"/>
    </row>
    <row r="30" spans="2:12" s="291" customFormat="1" ht="15.75">
      <c r="B30" s="422" t="s">
        <v>89</v>
      </c>
      <c r="C30" s="423"/>
      <c r="D30" s="424"/>
      <c r="E30" s="237"/>
      <c r="F30" s="421"/>
      <c r="G30" s="421"/>
      <c r="H30" s="417"/>
      <c r="I30" s="417"/>
      <c r="J30" s="417"/>
      <c r="K30" s="417"/>
      <c r="L30" s="417"/>
    </row>
    <row r="31" spans="2:12" s="291" customFormat="1" ht="15" customHeight="1">
      <c r="B31" s="464"/>
      <c r="C31" s="464"/>
      <c r="D31" s="464"/>
      <c r="E31" s="464"/>
      <c r="F31" s="421"/>
      <c r="G31" s="421"/>
      <c r="H31" s="417"/>
      <c r="I31" s="417"/>
      <c r="J31" s="417"/>
      <c r="K31" s="417"/>
      <c r="L31" s="417"/>
    </row>
    <row r="32" spans="6:12" ht="12.75">
      <c r="F32" s="421"/>
      <c r="G32" s="421"/>
      <c r="H32" s="417"/>
      <c r="I32" s="417"/>
      <c r="J32" s="417"/>
      <c r="K32" s="417"/>
      <c r="L32" s="417"/>
    </row>
    <row r="33" spans="6:12" ht="12.75">
      <c r="F33" s="421"/>
      <c r="G33" s="421"/>
      <c r="H33" s="417"/>
      <c r="I33" s="417"/>
      <c r="J33" s="417"/>
      <c r="K33" s="417"/>
      <c r="L33" s="417"/>
    </row>
    <row r="34" spans="6:12" ht="12.75">
      <c r="F34" s="421"/>
      <c r="G34" s="421"/>
      <c r="H34" s="417"/>
      <c r="I34" s="417"/>
      <c r="J34" s="417"/>
      <c r="K34" s="417"/>
      <c r="L34" s="417"/>
    </row>
  </sheetData>
  <sheetProtection/>
  <mergeCells count="19">
    <mergeCell ref="B9:E9"/>
    <mergeCell ref="B10:E10"/>
    <mergeCell ref="B12:E12"/>
    <mergeCell ref="B3:E3"/>
    <mergeCell ref="B4:E4"/>
    <mergeCell ref="B5:E5"/>
    <mergeCell ref="B6:E6"/>
    <mergeCell ref="B7:E7"/>
    <mergeCell ref="B8:E8"/>
    <mergeCell ref="B13:E13"/>
    <mergeCell ref="B14:E14"/>
    <mergeCell ref="B31:E31"/>
    <mergeCell ref="B16:E16"/>
    <mergeCell ref="B17:E17"/>
    <mergeCell ref="B19:E19"/>
    <mergeCell ref="B21:E21"/>
    <mergeCell ref="C22:E22"/>
    <mergeCell ref="B23:E23"/>
    <mergeCell ref="B15:E15"/>
  </mergeCells>
  <dataValidations count="1">
    <dataValidation type="list" allowBlank="1" showInputMessage="1" showErrorMessage="1" sqref="D26:D30">
      <formula1>"Ja,Nej"</formula1>
    </dataValidation>
  </dataValidations>
  <printOptions/>
  <pageMargins left="0.7874015748031497" right="0.7874015748031497" top="0.5118110236220472" bottom="0.35433070866141736" header="0.5118110236220472" footer="0.31496062992125984"/>
  <pageSetup fitToHeight="0" fitToWidth="1" horizontalDpi="600" verticalDpi="600" orientation="portrait" paperSize="9" scale="97" r:id="rId2"/>
  <headerFooter alignWithMargins="0">
    <oddFooter>&amp;CSida &amp;P(&amp;N)</oddFooter>
  </headerFooter>
  <drawing r:id="rId1"/>
</worksheet>
</file>

<file path=xl/worksheets/sheet4.xml><?xml version="1.0" encoding="utf-8"?>
<worksheet xmlns="http://schemas.openxmlformats.org/spreadsheetml/2006/main" xmlns:r="http://schemas.openxmlformats.org/officeDocument/2006/relationships">
  <sheetPr codeName="Blad20">
    <pageSetUpPr fitToPage="1"/>
  </sheetPr>
  <dimension ref="A1:M49"/>
  <sheetViews>
    <sheetView showGridLines="0" zoomScaleSheetLayoutView="90" zoomScalePageLayoutView="0" workbookViewId="0" topLeftCell="A1">
      <pane ySplit="4" topLeftCell="BM5" activePane="bottomLeft" state="frozen"/>
      <selection pane="topLeft" activeCell="B49" sqref="B49"/>
      <selection pane="bottomLeft" activeCell="B49" sqref="B49"/>
    </sheetView>
  </sheetViews>
  <sheetFormatPr defaultColWidth="9.140625" defaultRowHeight="12.75"/>
  <cols>
    <col min="1" max="1" width="15.140625" style="106" customWidth="1"/>
    <col min="2" max="2" width="13.28125" style="106" customWidth="1"/>
    <col min="3" max="3" width="54.8515625" style="106" customWidth="1"/>
    <col min="4" max="4" width="10.7109375" style="108" customWidth="1"/>
    <col min="5" max="5" width="10.57421875" style="108" customWidth="1"/>
    <col min="6" max="6" width="12.421875" style="108" customWidth="1"/>
    <col min="7" max="16384" width="9.140625" style="106" customWidth="1"/>
  </cols>
  <sheetData>
    <row r="1" spans="3:6" s="102" customFormat="1" ht="22.5" customHeight="1">
      <c r="C1" s="100"/>
      <c r="D1" s="103"/>
      <c r="E1" s="514"/>
      <c r="F1" s="514"/>
    </row>
    <row r="2" spans="3:6" s="102" customFormat="1" ht="17.25" customHeight="1" thickBot="1">
      <c r="C2" s="104"/>
      <c r="D2" s="101"/>
      <c r="E2" s="105" t="s">
        <v>29</v>
      </c>
      <c r="F2" s="103"/>
    </row>
    <row r="3" spans="3:6" s="102" customFormat="1" ht="29.25" customHeight="1" thickBot="1">
      <c r="C3" s="515"/>
      <c r="D3" s="516"/>
      <c r="E3" s="516"/>
      <c r="F3" s="517"/>
    </row>
    <row r="4" spans="1:8" s="102" customFormat="1" ht="18" customHeight="1" thickBot="1">
      <c r="A4" s="109"/>
      <c r="B4" s="109"/>
      <c r="C4" s="518" t="s">
        <v>31</v>
      </c>
      <c r="D4" s="518"/>
      <c r="E4" s="518"/>
      <c r="F4" s="518"/>
      <c r="G4" s="109"/>
      <c r="H4" s="109"/>
    </row>
    <row r="5" spans="3:6" ht="31.5" customHeight="1">
      <c r="C5" s="508" t="str">
        <f>CONCATENATE("Fråga 1: Antal abonnemang för fast telefoni (PSTN, ISDN och IP-baserad telefoni [",Fotnoter!A5,"]) 2010-06-30:")</f>
        <v>Fråga 1: Antal abonnemang för fast telefoni (PSTN, ISDN och IP-baserad telefoni [1]) 2010-06-30:</v>
      </c>
      <c r="D5" s="509"/>
      <c r="E5" s="509"/>
      <c r="F5" s="510"/>
    </row>
    <row r="6" spans="3:6" ht="15.75" customHeight="1">
      <c r="C6" s="110"/>
      <c r="D6" s="70" t="s">
        <v>21</v>
      </c>
      <c r="E6" s="70" t="s">
        <v>22</v>
      </c>
      <c r="F6" s="71" t="s">
        <v>23</v>
      </c>
    </row>
    <row r="7" spans="3:6" ht="15.75" customHeight="1">
      <c r="C7" s="442" t="str">
        <f>CONCATENATE("Abonnemang med både telefoniaccess och trafik [",Fotnoter!A6,"]:")</f>
        <v>Abonnemang med både telefoniaccess och trafik [2]:</v>
      </c>
      <c r="D7" s="111" t="str">
        <f>IF(SUM(D8:D15)=0," ",SUM(D8:D15))</f>
        <v> </v>
      </c>
      <c r="E7" s="111" t="str">
        <f>IF(SUM(E8:E15)=0," ",SUM(E8:E15))</f>
        <v> </v>
      </c>
      <c r="F7" s="111" t="str">
        <f aca="true" t="shared" si="0" ref="F7:F15">IF(SUM(D7:E7)=0," ",SUM(D7:E7))</f>
        <v> </v>
      </c>
    </row>
    <row r="8" spans="3:6" ht="15.75" customHeight="1">
      <c r="C8" s="160" t="str">
        <f>CONCATENATE("varav via GTA[",Fotnoter!A7,"]:")</f>
        <v>varav via GTA[3]:</v>
      </c>
      <c r="D8" s="112"/>
      <c r="E8" s="113"/>
      <c r="F8" s="114" t="str">
        <f t="shared" si="0"/>
        <v> </v>
      </c>
    </row>
    <row r="9" spans="3:6" ht="15.75" customHeight="1">
      <c r="C9" s="160" t="str">
        <f>CONCATENATE("varav via PSTN-access[",Fotnoter!A8,"]:")</f>
        <v>varav via PSTN-access[4]:</v>
      </c>
      <c r="D9" s="112"/>
      <c r="E9" s="113"/>
      <c r="F9" s="114" t="str">
        <f t="shared" si="0"/>
        <v> </v>
      </c>
    </row>
    <row r="10" spans="3:6" ht="15.75" customHeight="1">
      <c r="C10" s="160" t="str">
        <f>CONCATENATE("varav via ISDN-access[",Fotnoter!A9,"]:")</f>
        <v>varav via ISDN-access[5]:</v>
      </c>
      <c r="D10" s="112"/>
      <c r="E10" s="113"/>
      <c r="F10" s="114" t="str">
        <f>IF(SUM(D10:E10)=0," ",SUM(D10:E10))</f>
        <v> </v>
      </c>
    </row>
    <row r="11" spans="3:6" ht="15.75" customHeight="1">
      <c r="C11" s="160" t="s">
        <v>79</v>
      </c>
      <c r="D11" s="115"/>
      <c r="E11" s="116"/>
      <c r="F11" s="114" t="str">
        <f t="shared" si="0"/>
        <v> </v>
      </c>
    </row>
    <row r="12" spans="3:6" ht="15.75" customHeight="1">
      <c r="C12" s="160" t="s">
        <v>80</v>
      </c>
      <c r="D12" s="115"/>
      <c r="E12" s="116"/>
      <c r="F12" s="114" t="str">
        <f t="shared" si="0"/>
        <v> </v>
      </c>
    </row>
    <row r="13" spans="3:6" ht="15.75" customHeight="1">
      <c r="C13" s="160" t="str">
        <f>CONCATENATE("varav via LAN-nät-access[",Fotnoter!A10,"]:")</f>
        <v>varav via LAN-nät-access[6]:</v>
      </c>
      <c r="D13" s="115"/>
      <c r="E13" s="116"/>
      <c r="F13" s="114" t="str">
        <f>IF(SUM(D13:E13)=0," ",SUM(D13:E13))</f>
        <v> </v>
      </c>
    </row>
    <row r="14" spans="3:6" ht="15.75" customHeight="1">
      <c r="C14" s="160" t="str">
        <f>CONCATENATE("varav via annan IP-baserad access [",Fotnoter!A14,"]:")</f>
        <v>varav via annan IP-baserad access [10]:</v>
      </c>
      <c r="D14" s="117"/>
      <c r="E14" s="118"/>
      <c r="F14" s="114" t="str">
        <f>IF(SUM(D14:E14)=0," ",SUM(D14:E14))</f>
        <v> </v>
      </c>
    </row>
    <row r="15" spans="3:6" ht="15.75" customHeight="1">
      <c r="C15" s="161" t="s">
        <v>81</v>
      </c>
      <c r="D15" s="115"/>
      <c r="E15" s="116"/>
      <c r="F15" s="114" t="str">
        <f t="shared" si="0"/>
        <v> </v>
      </c>
    </row>
    <row r="16" spans="3:6" ht="15.75" customHeight="1">
      <c r="C16" s="119" t="str">
        <f>CONCATENATE("Aktiva förvalsabonnemang[",Fotnoter!A11,"] (avser ej abonnemang via GTA[",Fotnoter!A7,"]):")</f>
        <v>Aktiva förvalsabonnemang[7] (avser ej abonnemang via GTA[3]):</v>
      </c>
      <c r="D16" s="115"/>
      <c r="E16" s="116"/>
      <c r="F16" s="98" t="str">
        <f>IF(SUM(D16:E16)=0," ",SUM(D16:E16))</f>
        <v> </v>
      </c>
    </row>
    <row r="17" spans="1:6" ht="15.75" customHeight="1" thickBot="1">
      <c r="A17" s="107"/>
      <c r="C17" s="120" t="str">
        <f>CONCATENATE("Aktiva prefixabonnemang[",Fotnoter!A12,"]:")</f>
        <v>Aktiva prefixabonnemang[8]:</v>
      </c>
      <c r="D17" s="115"/>
      <c r="E17" s="113"/>
      <c r="F17" s="114" t="str">
        <f>IF(SUM(D17:E17)=0," ",SUM(D17:E17))</f>
        <v> </v>
      </c>
    </row>
    <row r="18" spans="1:6" ht="15.75" customHeight="1" thickTop="1">
      <c r="A18" s="121"/>
      <c r="B18" s="122"/>
      <c r="C18" s="123" t="s">
        <v>147</v>
      </c>
      <c r="D18" s="124" t="str">
        <f>IF(SUM(D7,D16:D17)=0," ",SUM(D7,D16:D17))</f>
        <v> </v>
      </c>
      <c r="E18" s="124" t="str">
        <f>IF(SUM(E7,E16:E17)=0," ",SUM(E7,E16:E17))</f>
        <v> </v>
      </c>
      <c r="F18" s="124" t="str">
        <f>IF(SUM(F7,F16:F17)=0," ",SUM(F7,F16:F17))</f>
        <v> </v>
      </c>
    </row>
    <row r="19" spans="1:6" ht="15.75" customHeight="1">
      <c r="A19" s="107"/>
      <c r="B19" s="125"/>
      <c r="C19" s="163" t="str">
        <f>CONCATENATE("varav med LLUB[",Fotnoter!A13,"]:")</f>
        <v>varav med LLUB[9]:</v>
      </c>
      <c r="D19" s="126"/>
      <c r="E19" s="126"/>
      <c r="F19" s="99" t="str">
        <f>IF(SUM(D19:E19)=0," ",SUM(D19:E19))</f>
        <v> </v>
      </c>
    </row>
    <row r="20" spans="1:6" s="128" customFormat="1" ht="37.5" customHeight="1">
      <c r="A20" s="127"/>
      <c r="B20" s="127"/>
      <c r="C20" s="511" t="s">
        <v>44</v>
      </c>
      <c r="D20" s="512"/>
      <c r="E20" s="512"/>
      <c r="F20" s="513"/>
    </row>
    <row r="21" spans="1:13" s="129" customFormat="1" ht="15.75" customHeight="1">
      <c r="A21" s="106"/>
      <c r="B21" s="106"/>
      <c r="C21" s="92"/>
      <c r="D21" s="93"/>
      <c r="E21" s="93"/>
      <c r="F21" s="93"/>
      <c r="G21" s="106"/>
      <c r="H21" s="106"/>
      <c r="I21" s="106"/>
      <c r="J21" s="106"/>
      <c r="K21" s="106"/>
      <c r="L21" s="106"/>
      <c r="M21" s="106"/>
    </row>
    <row r="22" spans="3:6" ht="36" customHeight="1">
      <c r="C22" s="508" t="str">
        <f>CONCATENATE("Fråga 2: Antal utgående trafikminuter (i tusental) från slutkund för fast telefoni (PSTN, ISDN och IP-baserad telefoni [",Fotnoter!A5,"]) under första halvåret 2010:")</f>
        <v>Fråga 2: Antal utgående trafikminuter (i tusental) från slutkund för fast telefoni (PSTN, ISDN och IP-baserad telefoni [1]) under första halvåret 2010:</v>
      </c>
      <c r="D22" s="509"/>
      <c r="E22" s="509"/>
      <c r="F22" s="510"/>
    </row>
    <row r="23" spans="3:6" ht="15.75" customHeight="1">
      <c r="C23" s="141"/>
      <c r="D23" s="130" t="s">
        <v>21</v>
      </c>
      <c r="E23" s="130" t="s">
        <v>22</v>
      </c>
      <c r="F23" s="131" t="s">
        <v>23</v>
      </c>
    </row>
    <row r="24" spans="3:6" ht="15.75" customHeight="1">
      <c r="C24" s="142" t="str">
        <f>CONCATENATE("Samtal från nationella fasta nät till nationella fasta nät[",Fotnoter!A15,"]:")</f>
        <v>Samtal från nationella fasta nät till nationella fasta nät[11]:</v>
      </c>
      <c r="D24" s="132"/>
      <c r="E24" s="133"/>
      <c r="F24" s="134" t="str">
        <f>IF(SUM(D24:E24)=0," ",SUM(D24:E24))</f>
        <v> </v>
      </c>
    </row>
    <row r="25" spans="3:6" ht="15.75" customHeight="1">
      <c r="C25" s="135" t="str">
        <f>CONCATENATE("Samtal till uppringd Internetaccess[",Fotnoter!A16,"]:")</f>
        <v>Samtal till uppringd Internetaccess[12]:</v>
      </c>
      <c r="D25" s="115"/>
      <c r="E25" s="116"/>
      <c r="F25" s="98" t="str">
        <f>IF(SUM(D25:E25)=0," ",SUM(D25:E25))</f>
        <v> </v>
      </c>
    </row>
    <row r="26" spans="3:6" ht="15.75" customHeight="1">
      <c r="C26" s="119" t="s">
        <v>24</v>
      </c>
      <c r="D26" s="112"/>
      <c r="E26" s="116"/>
      <c r="F26" s="98" t="str">
        <f>IF(SUM(D26:E26)=0," ",SUM(D26:E26))</f>
        <v> </v>
      </c>
    </row>
    <row r="27" spans="3:6" ht="15.75" customHeight="1">
      <c r="C27" s="136" t="s">
        <v>101</v>
      </c>
      <c r="D27" s="115"/>
      <c r="E27" s="143"/>
      <c r="F27" s="98" t="str">
        <f>IF(SUM(D27:E27)=0," ",SUM(D27:E27))</f>
        <v> </v>
      </c>
    </row>
    <row r="28" spans="3:6" ht="15.75" customHeight="1" thickBot="1">
      <c r="C28" s="120" t="str">
        <f>CONCATENATE("Övriga telefonitjänster[",Fotnoter!A17,"]:")</f>
        <v>Övriga telefonitjänster[13]:</v>
      </c>
      <c r="D28" s="144"/>
      <c r="E28" s="133"/>
      <c r="F28" s="98" t="str">
        <f>IF(SUM(D28:E28)=0," ",SUM(D28:E28))</f>
        <v> </v>
      </c>
    </row>
    <row r="29" spans="3:6" ht="15.75" customHeight="1" thickTop="1">
      <c r="C29" s="137" t="s">
        <v>25</v>
      </c>
      <c r="D29" s="145" t="str">
        <f>IF(SUM(D24:D28)=0," ",SUM(D24:D28))</f>
        <v> </v>
      </c>
      <c r="E29" s="146" t="str">
        <f>IF(SUM(E24:E28)=0," ",SUM(E24:E28))</f>
        <v> </v>
      </c>
      <c r="F29" s="124" t="str">
        <f>IF(SUM(F24:F28)=0," ",SUM(F24:F28))</f>
        <v> </v>
      </c>
    </row>
    <row r="30" spans="3:6" ht="15.75" customHeight="1">
      <c r="C30" s="162" t="s">
        <v>72</v>
      </c>
      <c r="D30" s="138"/>
      <c r="E30" s="139"/>
      <c r="F30" s="140" t="str">
        <f>IF(SUM(D30:E30)=0," ",SUM(D30:E30))</f>
        <v> </v>
      </c>
    </row>
    <row r="31" spans="3:6" ht="15.75" customHeight="1">
      <c r="C31" s="147"/>
      <c r="D31" s="148"/>
      <c r="E31" s="148"/>
      <c r="F31" s="148"/>
    </row>
    <row r="32" spans="3:6" ht="36" customHeight="1">
      <c r="C32" s="508" t="s">
        <v>188</v>
      </c>
      <c r="D32" s="509"/>
      <c r="E32" s="509"/>
      <c r="F32" s="510"/>
    </row>
    <row r="33" spans="3:6" ht="15.75" customHeight="1">
      <c r="C33" s="149"/>
      <c r="D33" s="70" t="s">
        <v>21</v>
      </c>
      <c r="E33" s="70" t="s">
        <v>22</v>
      </c>
      <c r="F33" s="71" t="s">
        <v>23</v>
      </c>
    </row>
    <row r="34" spans="3:6" ht="15.75" customHeight="1">
      <c r="C34" s="135" t="str">
        <f>CONCATENATE("Samtal från nationella fasta nät till nationella fasta nät[",Fotnoter!A15,"]:")</f>
        <v>Samtal från nationella fasta nät till nationella fasta nät[11]:</v>
      </c>
      <c r="D34" s="150"/>
      <c r="E34" s="151"/>
      <c r="F34" s="97" t="str">
        <f>IF(SUM(D34:E34)=0," ",SUM(D34:E34))</f>
        <v> </v>
      </c>
    </row>
    <row r="35" spans="3:6" ht="15.75" customHeight="1">
      <c r="C35" s="135" t="str">
        <f>CONCATENATE("Samtal till uppringd Internetaccess[",Fotnoter!A16,"]:")</f>
        <v>Samtal till uppringd Internetaccess[12]:</v>
      </c>
      <c r="D35" s="115"/>
      <c r="E35" s="116"/>
      <c r="F35" s="98" t="str">
        <f>IF(SUM(D35:E35)=0," ",SUM(D35:E35))</f>
        <v> </v>
      </c>
    </row>
    <row r="36" spans="3:6" ht="15.75" customHeight="1">
      <c r="C36" s="119" t="s">
        <v>24</v>
      </c>
      <c r="D36" s="115"/>
      <c r="E36" s="116"/>
      <c r="F36" s="98" t="str">
        <f>IF(SUM(D36:E36)=0," ",SUM(D36:E36))</f>
        <v> </v>
      </c>
    </row>
    <row r="37" spans="3:6" ht="15.75" customHeight="1">
      <c r="C37" s="136" t="s">
        <v>101</v>
      </c>
      <c r="D37" s="115"/>
      <c r="E37" s="116"/>
      <c r="F37" s="98" t="str">
        <f>IF(SUM(D37:E37)=0," ",SUM(D37:E37))</f>
        <v> </v>
      </c>
    </row>
    <row r="38" spans="3:6" ht="15.75" customHeight="1" thickBot="1">
      <c r="C38" s="152" t="str">
        <f>CONCATENATE("Övriga telefonitjänster[",Fotnoter!A17,"]:")</f>
        <v>Övriga telefonitjänster[13]:</v>
      </c>
      <c r="D38" s="153"/>
      <c r="E38" s="154"/>
      <c r="F38" s="155" t="str">
        <f>IF(SUM(D38:E38)=0," ",SUM(D38:E38))</f>
        <v> </v>
      </c>
    </row>
    <row r="39" spans="3:6" ht="15.75" customHeight="1" thickTop="1">
      <c r="C39" s="156" t="s">
        <v>7</v>
      </c>
      <c r="D39" s="157" t="str">
        <f>IF(SUM(D34:D38)=0," ",SUM(D34:D38))</f>
        <v> </v>
      </c>
      <c r="E39" s="157" t="str">
        <f>IF(SUM(E34:E38)=0," ",SUM(E34:E38))</f>
        <v> </v>
      </c>
      <c r="F39" s="158" t="str">
        <f>IF(SUM(F34:F38)=0," ",SUM(F34:F38))</f>
        <v> </v>
      </c>
    </row>
    <row r="40" spans="3:6" ht="15.75" customHeight="1">
      <c r="C40" s="162" t="s">
        <v>82</v>
      </c>
      <c r="D40" s="138"/>
      <c r="E40" s="139"/>
      <c r="F40" s="140" t="str">
        <f>IF(SUM(D40:E40)=0," ",SUM(D40:E40))</f>
        <v> </v>
      </c>
    </row>
    <row r="41" spans="3:6" ht="15.75" customHeight="1">
      <c r="C41" s="147"/>
      <c r="D41" s="148"/>
      <c r="E41" s="148"/>
      <c r="F41" s="148"/>
    </row>
    <row r="49" ht="12.75">
      <c r="C49" s="159"/>
    </row>
  </sheetData>
  <sheetProtection/>
  <mergeCells count="7">
    <mergeCell ref="C32:F32"/>
    <mergeCell ref="C22:F22"/>
    <mergeCell ref="C20:F20"/>
    <mergeCell ref="E1:F1"/>
    <mergeCell ref="C3:F3"/>
    <mergeCell ref="C4:F4"/>
    <mergeCell ref="C5:F5"/>
  </mergeCells>
  <printOptions/>
  <pageMargins left="0.7874015748031497" right="0.7874015748031497" top="0.3937007874015748" bottom="0.35433070866141736" header="0.4330708661417323" footer="0.2362204724409449"/>
  <pageSetup fitToHeight="0" fitToWidth="1" horizontalDpi="600" verticalDpi="600" orientation="portrait" paperSize="9" scale="96" r:id="rId2"/>
  <headerFooter alignWithMargins="0">
    <oddFooter>&amp;CSida &amp;P(&amp;N)</oddFooter>
  </headerFooter>
  <drawing r:id="rId1"/>
</worksheet>
</file>

<file path=xl/worksheets/sheet5.xml><?xml version="1.0" encoding="utf-8"?>
<worksheet xmlns="http://schemas.openxmlformats.org/spreadsheetml/2006/main" xmlns:r="http://schemas.openxmlformats.org/officeDocument/2006/relationships">
  <sheetPr codeName="Blad4">
    <pageSetUpPr fitToPage="1"/>
  </sheetPr>
  <dimension ref="A1:W105"/>
  <sheetViews>
    <sheetView showGridLines="0" zoomScaleSheetLayoutView="70" zoomScalePageLayoutView="0" workbookViewId="0" topLeftCell="A1">
      <pane ySplit="4" topLeftCell="BM74" activePane="bottomLeft" state="frozen"/>
      <selection pane="topLeft" activeCell="B49" sqref="B49"/>
      <selection pane="bottomLeft" activeCell="B49" sqref="B49"/>
    </sheetView>
  </sheetViews>
  <sheetFormatPr defaultColWidth="9.140625" defaultRowHeight="12.75"/>
  <cols>
    <col min="1" max="1" width="21.421875" style="67" customWidth="1"/>
    <col min="2" max="2" width="54.7109375" style="67" customWidth="1"/>
    <col min="3" max="3" width="10.7109375" style="276" customWidth="1"/>
    <col min="4" max="4" width="10.57421875" style="276" customWidth="1"/>
    <col min="5" max="5" width="11.00390625" style="276" customWidth="1"/>
    <col min="6" max="6" width="1.8515625" style="67" customWidth="1"/>
    <col min="7" max="7" width="8.57421875" style="67" customWidth="1"/>
    <col min="8" max="16384" width="9.140625" style="171" customWidth="1"/>
  </cols>
  <sheetData>
    <row r="1" spans="2:5" s="68" customFormat="1" ht="22.5" customHeight="1">
      <c r="B1" s="165"/>
      <c r="C1" s="166"/>
      <c r="D1" s="546"/>
      <c r="E1" s="546"/>
    </row>
    <row r="2" spans="2:5" s="68" customFormat="1" ht="17.25" customHeight="1" thickBot="1">
      <c r="B2" s="167"/>
      <c r="C2" s="166"/>
      <c r="D2" s="168" t="s">
        <v>29</v>
      </c>
      <c r="E2" s="166"/>
    </row>
    <row r="3" spans="2:5" s="68" customFormat="1" ht="29.25" customHeight="1" thickBot="1">
      <c r="B3" s="547"/>
      <c r="C3" s="548"/>
      <c r="D3" s="548"/>
      <c r="E3" s="549"/>
    </row>
    <row r="4" spans="1:12" s="68" customFormat="1" ht="18" customHeight="1" thickBot="1">
      <c r="A4" s="169"/>
      <c r="B4" s="550" t="s">
        <v>107</v>
      </c>
      <c r="C4" s="550"/>
      <c r="D4" s="550"/>
      <c r="E4" s="550"/>
      <c r="F4" s="169"/>
      <c r="G4" s="169"/>
      <c r="H4" s="169"/>
      <c r="I4" s="169"/>
      <c r="J4" s="169"/>
      <c r="K4" s="169"/>
      <c r="L4" s="169"/>
    </row>
    <row r="5" spans="2:23" ht="48.75" customHeight="1">
      <c r="B5" s="525" t="e">
        <f>CONCATENATE("Fråga 4: Antal abonnemang[",Fotnoter!A18,"] för mobil telefoni och mobil data (exkluderar kunder till tjänstetillhandahållare som ej ägs av operatör, dvs. indirekta kunder[",Fotnoter!A19,"]) Fördelat på abonnemangsform och hastighet  ",#REF!,":")</f>
        <v>#REF!</v>
      </c>
      <c r="C5" s="526"/>
      <c r="D5" s="526"/>
      <c r="E5" s="527"/>
      <c r="H5" s="67"/>
      <c r="I5" s="67"/>
      <c r="J5" s="67"/>
      <c r="K5" s="67"/>
      <c r="L5" s="67"/>
      <c r="M5" s="67"/>
      <c r="N5" s="67"/>
      <c r="O5" s="67"/>
      <c r="P5" s="67"/>
      <c r="Q5" s="67"/>
      <c r="R5" s="67"/>
      <c r="S5" s="67"/>
      <c r="T5" s="67"/>
      <c r="U5" s="67"/>
      <c r="V5" s="67"/>
      <c r="W5" s="67"/>
    </row>
    <row r="6" spans="2:23" ht="12.75">
      <c r="B6" s="172"/>
      <c r="C6" s="173" t="s">
        <v>21</v>
      </c>
      <c r="D6" s="173" t="s">
        <v>22</v>
      </c>
      <c r="E6" s="174" t="s">
        <v>23</v>
      </c>
      <c r="H6" s="67"/>
      <c r="I6" s="67"/>
      <c r="J6" s="67"/>
      <c r="K6" s="67"/>
      <c r="L6" s="67"/>
      <c r="M6" s="67"/>
      <c r="N6" s="67"/>
      <c r="O6" s="67"/>
      <c r="P6" s="67"/>
      <c r="Q6" s="67"/>
      <c r="R6" s="67"/>
      <c r="S6" s="67"/>
      <c r="T6" s="67"/>
      <c r="U6" s="67"/>
      <c r="V6" s="67"/>
      <c r="W6" s="67"/>
    </row>
    <row r="7" spans="2:23" ht="16.5" customHeight="1">
      <c r="B7" s="175" t="str">
        <f>CONCATENATE("Antal mobiltelefoniabonnemang [",Fotnoter!A18,"] för enbart taltjänster [",Fotnoter!A20,"]:")</f>
        <v>Antal mobiltelefoniabonnemang [14] för enbart taltjänster [16]:</v>
      </c>
      <c r="C7" s="388" t="str">
        <f>IF(SUM(C8:C9)=0," ",SUM(C8:C9))</f>
        <v> </v>
      </c>
      <c r="D7" s="176" t="str">
        <f>IF(SUM(D9)=0," ",SUM(D9))</f>
        <v> </v>
      </c>
      <c r="E7" s="180" t="str">
        <f aca="true" t="shared" si="0" ref="E7:E26">IF(SUM(C7:D7)=0," ",SUM(C7:D7))</f>
        <v> </v>
      </c>
      <c r="H7" s="67"/>
      <c r="I7" s="67"/>
      <c r="J7" s="67"/>
      <c r="K7" s="67"/>
      <c r="L7" s="67"/>
      <c r="M7" s="67"/>
      <c r="N7" s="67"/>
      <c r="O7" s="67"/>
      <c r="P7" s="67"/>
      <c r="Q7" s="67"/>
      <c r="R7" s="67"/>
      <c r="S7" s="67"/>
      <c r="T7" s="67"/>
      <c r="U7" s="67"/>
      <c r="V7" s="67"/>
      <c r="W7" s="67"/>
    </row>
    <row r="8" spans="2:23" ht="16.5" customHeight="1">
      <c r="B8" s="277" t="str">
        <f>CONCATENATE("varav aktiva kontantkort (3-månadsregel)[",Fotnoter!A21,"]:")</f>
        <v>varav aktiva kontantkort (3-månadsregel)[17]:</v>
      </c>
      <c r="C8" s="182"/>
      <c r="D8" s="389"/>
      <c r="E8" s="177" t="str">
        <f>IF(SUM(C8)=0," ",SUM(C8))</f>
        <v> </v>
      </c>
      <c r="H8" s="67"/>
      <c r="I8" s="67"/>
      <c r="J8" s="67"/>
      <c r="K8" s="67"/>
      <c r="L8" s="67"/>
      <c r="M8" s="67"/>
      <c r="N8" s="67"/>
      <c r="O8" s="67"/>
      <c r="P8" s="67"/>
      <c r="Q8" s="67"/>
      <c r="R8" s="67"/>
      <c r="S8" s="67"/>
      <c r="T8" s="67"/>
      <c r="U8" s="67"/>
      <c r="V8" s="67"/>
      <c r="W8" s="67"/>
    </row>
    <row r="9" spans="2:23" ht="16.5" customHeight="1">
      <c r="B9" s="278" t="s">
        <v>115</v>
      </c>
      <c r="C9" s="179"/>
      <c r="D9" s="184"/>
      <c r="E9" s="180" t="str">
        <f t="shared" si="0"/>
        <v> </v>
      </c>
      <c r="H9" s="67"/>
      <c r="I9" s="67"/>
      <c r="J9" s="67"/>
      <c r="K9" s="67"/>
      <c r="L9" s="67"/>
      <c r="M9" s="67"/>
      <c r="N9" s="67"/>
      <c r="O9" s="67"/>
      <c r="P9" s="67"/>
      <c r="Q9" s="67"/>
      <c r="R9" s="67"/>
      <c r="S9" s="67"/>
      <c r="T9" s="67"/>
      <c r="U9" s="67"/>
      <c r="V9" s="67"/>
      <c r="W9" s="67"/>
    </row>
    <row r="10" spans="2:23" ht="28.5" customHeight="1">
      <c r="B10" s="444" t="str">
        <f>CONCATENATE("Antal mobiltelefoniabonnemang [",Fotnoter!A18,"] för både tal och mobil paketdata [",Fotnoter!A22,"],[",Fotnoter!A23,"]:")</f>
        <v>Antal mobiltelefoniabonnemang [14] för både tal och mobil paketdata [18],[19]:</v>
      </c>
      <c r="C10" s="393" t="str">
        <f>IF(SUM(C13:C15)=0," ",SUM(C13:C15))</f>
        <v> </v>
      </c>
      <c r="D10" s="394" t="str">
        <f>IF(SUM(D13:D15)=0," ",SUM(D13:D15))</f>
        <v> </v>
      </c>
      <c r="E10" s="185" t="str">
        <f>IF(SUM(C10:D10)=0," ",SUM(C10:D10))</f>
        <v> </v>
      </c>
      <c r="H10" s="67"/>
      <c r="I10" s="67"/>
      <c r="J10" s="67"/>
      <c r="K10" s="67"/>
      <c r="L10" s="67"/>
      <c r="M10" s="67"/>
      <c r="N10" s="67"/>
      <c r="O10" s="67"/>
      <c r="P10" s="67"/>
      <c r="Q10" s="67"/>
      <c r="R10" s="67"/>
      <c r="S10" s="67"/>
      <c r="T10" s="67"/>
      <c r="U10" s="67"/>
      <c r="V10" s="67"/>
      <c r="W10" s="67"/>
    </row>
    <row r="11" spans="2:23" ht="16.5" customHeight="1">
      <c r="B11" s="277" t="str">
        <f>CONCATENATE("varav aktiva kontantkort (3-månadsregel)[",Fotnoter!A21,"]:")</f>
        <v>varav aktiva kontantkort (3-månadsregel)[17]:</v>
      </c>
      <c r="C11" s="182"/>
      <c r="D11" s="390"/>
      <c r="E11" s="177" t="str">
        <f t="shared" si="0"/>
        <v> </v>
      </c>
      <c r="H11" s="67"/>
      <c r="I11" s="67"/>
      <c r="J11" s="67"/>
      <c r="K11" s="67"/>
      <c r="L11" s="67"/>
      <c r="M11" s="67"/>
      <c r="N11" s="67"/>
      <c r="O11" s="67"/>
      <c r="P11" s="67"/>
      <c r="Q11" s="67"/>
      <c r="R11" s="67"/>
      <c r="S11" s="67"/>
      <c r="T11" s="67"/>
      <c r="U11" s="67"/>
      <c r="V11" s="67"/>
      <c r="W11" s="67"/>
    </row>
    <row r="12" spans="2:23" ht="16.5" customHeight="1">
      <c r="B12" s="277" t="s">
        <v>115</v>
      </c>
      <c r="C12" s="182"/>
      <c r="D12" s="183"/>
      <c r="E12" s="177" t="str">
        <f t="shared" si="0"/>
        <v> </v>
      </c>
      <c r="H12" s="67"/>
      <c r="I12" s="67"/>
      <c r="J12" s="67"/>
      <c r="K12" s="67"/>
      <c r="L12" s="67"/>
      <c r="M12" s="67"/>
      <c r="N12" s="67"/>
      <c r="O12" s="67"/>
      <c r="P12" s="67"/>
      <c r="Q12" s="67"/>
      <c r="R12" s="67"/>
      <c r="S12" s="67"/>
      <c r="T12" s="67"/>
      <c r="U12" s="67"/>
      <c r="V12" s="67"/>
      <c r="W12" s="67"/>
    </row>
    <row r="13" spans="2:23" ht="16.5" customHeight="1">
      <c r="B13" s="279" t="s">
        <v>103</v>
      </c>
      <c r="C13" s="182"/>
      <c r="D13" s="183"/>
      <c r="E13" s="177" t="str">
        <f t="shared" si="0"/>
        <v> </v>
      </c>
      <c r="H13" s="67"/>
      <c r="I13" s="67"/>
      <c r="J13" s="67"/>
      <c r="K13" s="67"/>
      <c r="L13" s="67"/>
      <c r="M13" s="67"/>
      <c r="N13" s="67"/>
      <c r="O13" s="67"/>
      <c r="P13" s="67"/>
      <c r="Q13" s="67"/>
      <c r="R13" s="67"/>
      <c r="S13" s="67"/>
      <c r="T13" s="67"/>
      <c r="U13" s="67"/>
      <c r="V13" s="67"/>
      <c r="W13" s="67"/>
    </row>
    <row r="14" spans="2:23" ht="16.5" customHeight="1">
      <c r="B14" s="280" t="s">
        <v>104</v>
      </c>
      <c r="C14" s="182"/>
      <c r="D14" s="183"/>
      <c r="E14" s="177" t="str">
        <f t="shared" si="0"/>
        <v> </v>
      </c>
      <c r="H14" s="67"/>
      <c r="I14" s="67"/>
      <c r="J14" s="67"/>
      <c r="K14" s="67"/>
      <c r="L14" s="67"/>
      <c r="M14" s="67"/>
      <c r="N14" s="67"/>
      <c r="O14" s="67"/>
      <c r="P14" s="67"/>
      <c r="Q14" s="67"/>
      <c r="R14" s="67"/>
      <c r="S14" s="67"/>
      <c r="T14" s="67"/>
      <c r="U14" s="67"/>
      <c r="V14" s="67"/>
      <c r="W14" s="67"/>
    </row>
    <row r="15" spans="2:23" ht="16.5" customHeight="1">
      <c r="B15" s="280" t="s">
        <v>116</v>
      </c>
      <c r="C15" s="182"/>
      <c r="D15" s="183"/>
      <c r="E15" s="177" t="str">
        <f>IF(SUM(C15:D15)=0," ",SUM(C15:D15))</f>
        <v> </v>
      </c>
      <c r="H15" s="67"/>
      <c r="I15" s="67"/>
      <c r="J15" s="67"/>
      <c r="K15" s="67"/>
      <c r="L15" s="67"/>
      <c r="M15" s="67"/>
      <c r="N15" s="67"/>
      <c r="O15" s="67"/>
      <c r="P15" s="67"/>
      <c r="Q15" s="67"/>
      <c r="R15" s="67"/>
      <c r="S15" s="67"/>
      <c r="T15" s="67"/>
      <c r="U15" s="67"/>
      <c r="V15" s="67"/>
      <c r="W15" s="67"/>
    </row>
    <row r="16" spans="1:23" ht="40.5" customHeight="1">
      <c r="A16" s="67" t="s">
        <v>29</v>
      </c>
      <c r="B16" s="462" t="str">
        <f>CONCATENATE("varav i abonnemang [",Fotnoter!A18,"] eller via  tilläggstjänst inkluderar minst 1 Gbyte datatrafik per månad [",Fotnoter!A24,"]:")</f>
        <v>varav i abonnemang [14] eller via  tilläggstjänst inkluderar minst 1 Gbyte datatrafik per månad [20]:</v>
      </c>
      <c r="C16" s="179"/>
      <c r="D16" s="184"/>
      <c r="E16" s="180" t="str">
        <f t="shared" si="0"/>
        <v> </v>
      </c>
      <c r="H16" s="67"/>
      <c r="I16" s="67"/>
      <c r="J16" s="67"/>
      <c r="K16" s="67"/>
      <c r="L16" s="67"/>
      <c r="M16" s="67"/>
      <c r="N16" s="67"/>
      <c r="O16" s="67"/>
      <c r="P16" s="67"/>
      <c r="Q16" s="67"/>
      <c r="R16" s="67"/>
      <c r="S16" s="67"/>
      <c r="T16" s="67"/>
      <c r="U16" s="67"/>
      <c r="V16" s="67"/>
      <c r="W16" s="67"/>
    </row>
    <row r="17" spans="2:23" ht="18" customHeight="1">
      <c r="B17" s="181" t="str">
        <f>CONCATENATE("Antal mobilabonnemang[",Fotnoter!A18,"] för enbart mobil paketdata[",Fotnoter!A22,"], [",Fotnoter!A25,"]:")</f>
        <v>Antal mobilabonnemang[14] för enbart mobil paketdata[18], [21]:</v>
      </c>
      <c r="C17" s="393" t="str">
        <f>IF(SUM(C20:C22)=0," ",SUM(C20:C22))</f>
        <v> </v>
      </c>
      <c r="D17" s="394" t="str">
        <f>IF(SUM(D20:D22)=0," ",SUM(D20:D22))</f>
        <v> </v>
      </c>
      <c r="E17" s="185" t="str">
        <f t="shared" si="0"/>
        <v> </v>
      </c>
      <c r="H17" s="67"/>
      <c r="I17" s="67"/>
      <c r="J17" s="67"/>
      <c r="K17" s="67"/>
      <c r="L17" s="67"/>
      <c r="M17" s="67"/>
      <c r="N17" s="67"/>
      <c r="O17" s="67"/>
      <c r="P17" s="67"/>
      <c r="Q17" s="67"/>
      <c r="R17" s="67"/>
      <c r="S17" s="67"/>
      <c r="T17" s="67"/>
      <c r="U17" s="67"/>
      <c r="V17" s="67"/>
      <c r="W17" s="67"/>
    </row>
    <row r="18" spans="2:23" ht="16.5" customHeight="1">
      <c r="B18" s="277" t="str">
        <f>CONCATENATE("varav aktiva kontantkort (3-månadsregel)[",Fotnoter!A21,"]:")</f>
        <v>varav aktiva kontantkort (3-månadsregel)[17]:</v>
      </c>
      <c r="C18" s="182"/>
      <c r="D18" s="390"/>
      <c r="E18" s="177" t="str">
        <f t="shared" si="0"/>
        <v> </v>
      </c>
      <c r="H18" s="67"/>
      <c r="I18" s="67"/>
      <c r="J18" s="67"/>
      <c r="K18" s="67"/>
      <c r="L18" s="67"/>
      <c r="M18" s="67"/>
      <c r="N18" s="67"/>
      <c r="O18" s="67"/>
      <c r="P18" s="67"/>
      <c r="Q18" s="67"/>
      <c r="R18" s="67"/>
      <c r="S18" s="67"/>
      <c r="T18" s="67"/>
      <c r="U18" s="67"/>
      <c r="V18" s="67"/>
      <c r="W18" s="67"/>
    </row>
    <row r="19" spans="2:23" ht="16.5" customHeight="1">
      <c r="B19" s="277" t="s">
        <v>115</v>
      </c>
      <c r="C19" s="182"/>
      <c r="D19" s="183"/>
      <c r="E19" s="177" t="str">
        <f t="shared" si="0"/>
        <v> </v>
      </c>
      <c r="H19" s="67"/>
      <c r="I19" s="67"/>
      <c r="J19" s="67"/>
      <c r="K19" s="67"/>
      <c r="L19" s="67"/>
      <c r="M19" s="67"/>
      <c r="N19" s="67"/>
      <c r="O19" s="67"/>
      <c r="P19" s="67"/>
      <c r="Q19" s="67"/>
      <c r="R19" s="67"/>
      <c r="S19" s="67"/>
      <c r="T19" s="67"/>
      <c r="U19" s="67"/>
      <c r="V19" s="67"/>
      <c r="W19" s="67"/>
    </row>
    <row r="20" spans="2:5" s="67" customFormat="1" ht="16.5" customHeight="1">
      <c r="B20" s="279" t="s">
        <v>103</v>
      </c>
      <c r="C20" s="182"/>
      <c r="D20" s="183"/>
      <c r="E20" s="177" t="str">
        <f t="shared" si="0"/>
        <v> </v>
      </c>
    </row>
    <row r="21" spans="2:5" s="67" customFormat="1" ht="16.5" customHeight="1">
      <c r="B21" s="280" t="s">
        <v>104</v>
      </c>
      <c r="C21" s="182"/>
      <c r="D21" s="183"/>
      <c r="E21" s="177" t="str">
        <f t="shared" si="0"/>
        <v> </v>
      </c>
    </row>
    <row r="22" spans="2:5" s="67" customFormat="1" ht="16.5" customHeight="1" thickBot="1">
      <c r="B22" s="281" t="s">
        <v>116</v>
      </c>
      <c r="C22" s="186"/>
      <c r="D22" s="187"/>
      <c r="E22" s="180" t="str">
        <f t="shared" si="0"/>
        <v> </v>
      </c>
    </row>
    <row r="23" spans="2:5" s="67" customFormat="1" ht="30" customHeight="1" thickBot="1" thickTop="1">
      <c r="B23" s="188" t="str">
        <f>CONCATENATE("Totalt antal abonnemang [",Fotnoter!A18,"] för mobil telefoni och data vid periodens slut:")</f>
        <v>Totalt antal abonnemang [14] för mobil telefoni och data vid periodens slut:</v>
      </c>
      <c r="C23" s="189" t="str">
        <f>IF(SUM(C17,C10,C7)=0," ",SUM(C17,C10,C7))</f>
        <v> </v>
      </c>
      <c r="D23" s="189" t="str">
        <f>IF(SUM(D17,D10,D7)=0," ",SUM(D17,D10,D7))</f>
        <v> </v>
      </c>
      <c r="E23" s="189" t="str">
        <f>IF(SUM(C23:D23)=0," ",SUM(C23:D23))</f>
        <v> </v>
      </c>
    </row>
    <row r="24" spans="2:5" s="67" customFormat="1" ht="30" customHeight="1" thickTop="1">
      <c r="B24" s="430" t="str">
        <f>CONCATENATE("Antal abonnemang som har använt tjänster i UMTS- eller CDMA 2000-nät (3-månadsregel)[",Fotnoter!A26,"]:")</f>
        <v>Antal abonnemang som har använt tjänster i UMTS- eller CDMA 2000-nät (3-månadsregel)[22]:</v>
      </c>
      <c r="C24" s="447"/>
      <c r="D24" s="448"/>
      <c r="E24" s="190" t="str">
        <f t="shared" si="0"/>
        <v> </v>
      </c>
    </row>
    <row r="25" spans="2:5" s="67" customFormat="1" ht="30" customHeight="1">
      <c r="B25" s="430" t="str">
        <f>CONCATENATE("Antal abonnemang som har använt tjänster i LTE-nät (3-månadersregel)[",Fotnoter!A27,"]:")</f>
        <v>Antal abonnemang som har använt tjänster i LTE-nät (3-månadersregel)[23]:</v>
      </c>
      <c r="C25" s="391"/>
      <c r="D25" s="392"/>
      <c r="E25" s="235"/>
    </row>
    <row r="26" spans="2:5" s="67" customFormat="1" ht="30" customHeight="1">
      <c r="B26" s="191" t="str">
        <f>CONCATENATE("Antal mobilabonnemang som har geografiskt telefonnummer knutet till SIM-kortet  [",Fotnoter!A28,"]:")</f>
        <v>Antal mobilabonnemang som har geografiskt telefonnummer knutet till SIM-kortet  [24]:</v>
      </c>
      <c r="C26" s="445"/>
      <c r="D26" s="446"/>
      <c r="E26" s="264" t="str">
        <f t="shared" si="0"/>
        <v> </v>
      </c>
    </row>
    <row r="27" spans="2:5" s="68" customFormat="1" ht="12.75">
      <c r="B27" s="94"/>
      <c r="C27" s="192"/>
      <c r="D27" s="192"/>
      <c r="E27" s="192"/>
    </row>
    <row r="28" spans="2:5" s="67" customFormat="1" ht="52.5" customHeight="1">
      <c r="B28" s="525" t="e">
        <f>CONCATENATE("Fråga 5: Antal M2M-abonnemang[",Fotnoter!A29,"],[",Fotnoter!A30,"] för mobil telefoni, SMS och mobil data (exkluderar kunder till tjänstetillhandahållare som ej ägs av operatör, dvs. indirekta kunder[",Fotnoter!A31,"]) ",#REF!,":")</f>
        <v>#REF!</v>
      </c>
      <c r="C28" s="526"/>
      <c r="D28" s="526"/>
      <c r="E28" s="527"/>
    </row>
    <row r="29" spans="2:5" s="67" customFormat="1" ht="16.5" customHeight="1">
      <c r="B29" s="172"/>
      <c r="C29" s="522" t="s">
        <v>23</v>
      </c>
      <c r="D29" s="522"/>
      <c r="E29" s="551"/>
    </row>
    <row r="30" spans="2:5" s="67" customFormat="1" ht="16.5" customHeight="1">
      <c r="B30" s="193" t="s">
        <v>77</v>
      </c>
      <c r="C30" s="561"/>
      <c r="D30" s="562"/>
      <c r="E30" s="563"/>
    </row>
    <row r="31" spans="2:5" s="67" customFormat="1" ht="16.5" customHeight="1">
      <c r="B31" s="194" t="str">
        <f>CONCATENATE("Aktiva kontantkort (3-månadsregel)[",Fotnoter!A21,"]:")</f>
        <v>Aktiva kontantkort (3-månadsregel)[17]:</v>
      </c>
      <c r="C31" s="564"/>
      <c r="D31" s="565"/>
      <c r="E31" s="566"/>
    </row>
    <row r="32" spans="2:5" s="67" customFormat="1" ht="16.5" customHeight="1">
      <c r="B32" s="399" t="s">
        <v>6</v>
      </c>
      <c r="C32" s="552" t="str">
        <f>IF(SUM(C30,C31)=0," ",SUM(C30,C31))</f>
        <v> </v>
      </c>
      <c r="D32" s="553"/>
      <c r="E32" s="554"/>
    </row>
    <row r="33" spans="2:5" s="68" customFormat="1" ht="12.75">
      <c r="B33" s="198"/>
      <c r="C33" s="199"/>
      <c r="D33" s="199"/>
      <c r="E33" s="199"/>
    </row>
    <row r="34" spans="2:5" s="67" customFormat="1" ht="47.25" customHeight="1">
      <c r="B34" s="525" t="str">
        <f>CONCATENATE("Fråga 6: Antal från slutkund utgående taltrafikminuter (i tusental) för mobil telefoni  i GSM- UMTS- och CDMA 2000-näten (exklusive datatrafik och internationell roaming) under  första halvåret 2010[",Fotnoter!A32,"]:")</f>
        <v>Fråga 6: Antal från slutkund utgående taltrafikminuter (i tusental) för mobil telefoni  i GSM- UMTS- och CDMA 2000-näten (exklusive datatrafik och internationell roaming) under  första halvåret 2010[28]:</v>
      </c>
      <c r="C34" s="526"/>
      <c r="D34" s="526"/>
      <c r="E34" s="527"/>
    </row>
    <row r="35" spans="2:23" ht="14.25" customHeight="1">
      <c r="B35" s="172"/>
      <c r="C35" s="173" t="s">
        <v>21</v>
      </c>
      <c r="D35" s="173" t="s">
        <v>22</v>
      </c>
      <c r="E35" s="174" t="s">
        <v>23</v>
      </c>
      <c r="H35" s="67"/>
      <c r="I35" s="67"/>
      <c r="J35" s="67"/>
      <c r="K35" s="67"/>
      <c r="L35" s="67"/>
      <c r="M35" s="67"/>
      <c r="N35" s="67"/>
      <c r="O35" s="67"/>
      <c r="P35" s="67"/>
      <c r="Q35" s="67"/>
      <c r="R35" s="67"/>
      <c r="S35" s="67"/>
      <c r="T35" s="67"/>
      <c r="U35" s="67"/>
      <c r="V35" s="67"/>
      <c r="W35" s="67"/>
    </row>
    <row r="36" spans="2:23" ht="22.5" customHeight="1">
      <c r="B36" s="200" t="s">
        <v>17</v>
      </c>
      <c r="C36" s="201"/>
      <c r="D36" s="202"/>
      <c r="E36" s="185" t="str">
        <f>IF(SUM(C36:D36)=0," ",SUM(C36:D36))</f>
        <v> </v>
      </c>
      <c r="H36" s="67"/>
      <c r="I36" s="67"/>
      <c r="J36" s="67"/>
      <c r="K36" s="67"/>
      <c r="L36" s="67"/>
      <c r="M36" s="67"/>
      <c r="N36" s="67"/>
      <c r="O36" s="67"/>
      <c r="P36" s="67"/>
      <c r="Q36" s="67"/>
      <c r="R36" s="67"/>
      <c r="S36" s="67"/>
      <c r="T36" s="67"/>
      <c r="U36" s="67"/>
      <c r="V36" s="67"/>
      <c r="W36" s="67"/>
    </row>
    <row r="37" spans="1:23" s="205" customFormat="1" ht="16.5" customHeight="1">
      <c r="A37" s="67"/>
      <c r="B37" s="282" t="str">
        <f>CONCATENATE("varav inom eget nät[",Fotnoter!A33,"]:")</f>
        <v>varav inom eget nät[29]:</v>
      </c>
      <c r="C37" s="203"/>
      <c r="D37" s="204"/>
      <c r="E37" s="195" t="str">
        <f aca="true" t="shared" si="1" ref="E37:E42">IF(SUM(C37:D37)=0," ",SUM(C37:D37))</f>
        <v> </v>
      </c>
      <c r="F37" s="67"/>
      <c r="G37" s="67"/>
      <c r="H37" s="67"/>
      <c r="I37" s="67"/>
      <c r="J37" s="67"/>
      <c r="K37" s="67"/>
      <c r="L37" s="67"/>
      <c r="M37" s="67"/>
      <c r="N37" s="67"/>
      <c r="O37" s="67"/>
      <c r="P37" s="67"/>
      <c r="Q37" s="67"/>
      <c r="R37" s="67"/>
      <c r="S37" s="67"/>
      <c r="T37" s="67"/>
      <c r="U37" s="67"/>
      <c r="V37" s="67"/>
      <c r="W37" s="67"/>
    </row>
    <row r="38" spans="1:23" s="205" customFormat="1" ht="16.5" customHeight="1">
      <c r="A38" s="67"/>
      <c r="B38" s="206" t="s">
        <v>18</v>
      </c>
      <c r="C38" s="203"/>
      <c r="D38" s="204"/>
      <c r="E38" s="177" t="str">
        <f t="shared" si="1"/>
        <v> </v>
      </c>
      <c r="F38" s="67"/>
      <c r="G38" s="67"/>
      <c r="H38" s="67"/>
      <c r="I38" s="67"/>
      <c r="J38" s="67"/>
      <c r="K38" s="67"/>
      <c r="L38" s="67"/>
      <c r="M38" s="67"/>
      <c r="N38" s="67"/>
      <c r="O38" s="67"/>
      <c r="P38" s="67"/>
      <c r="Q38" s="67"/>
      <c r="R38" s="67"/>
      <c r="S38" s="67"/>
      <c r="T38" s="67"/>
      <c r="U38" s="67"/>
      <c r="V38" s="67"/>
      <c r="W38" s="67"/>
    </row>
    <row r="39" spans="1:23" s="205" customFormat="1" ht="16.5" customHeight="1" thickBot="1">
      <c r="A39" s="67"/>
      <c r="B39" s="207" t="s">
        <v>19</v>
      </c>
      <c r="C39" s="203"/>
      <c r="D39" s="204"/>
      <c r="E39" s="208" t="str">
        <f t="shared" si="1"/>
        <v> </v>
      </c>
      <c r="F39" s="67"/>
      <c r="G39" s="67"/>
      <c r="H39" s="67"/>
      <c r="I39" s="67"/>
      <c r="J39" s="67"/>
      <c r="K39" s="67"/>
      <c r="L39" s="67"/>
      <c r="M39" s="67"/>
      <c r="N39" s="67"/>
      <c r="O39" s="67"/>
      <c r="P39" s="67"/>
      <c r="Q39" s="67"/>
      <c r="R39" s="67"/>
      <c r="S39" s="67"/>
      <c r="T39" s="67"/>
      <c r="U39" s="67"/>
      <c r="V39" s="67"/>
      <c r="W39" s="67"/>
    </row>
    <row r="40" spans="1:23" s="205" customFormat="1" ht="16.5" customHeight="1" thickTop="1">
      <c r="A40" s="67"/>
      <c r="B40" s="172" t="s">
        <v>20</v>
      </c>
      <c r="C40" s="209" t="str">
        <f>IF(SUM(C36,C38,C39)=0," ",SUM(C36,C38,C39))</f>
        <v> </v>
      </c>
      <c r="D40" s="210" t="str">
        <f>IF(SUM(D36,D38,D39)=0," ",SUM(D36,D38,D39))</f>
        <v> </v>
      </c>
      <c r="E40" s="211" t="str">
        <f>IF(SUM(E36,E38,E39)=0," ",SUM(E36,E38,E39))</f>
        <v> </v>
      </c>
      <c r="F40" s="67"/>
      <c r="G40" s="67"/>
      <c r="H40" s="67"/>
      <c r="I40" s="67"/>
      <c r="J40" s="67"/>
      <c r="K40" s="67"/>
      <c r="L40" s="67"/>
      <c r="M40" s="67"/>
      <c r="N40" s="67"/>
      <c r="O40" s="67"/>
      <c r="P40" s="67"/>
      <c r="Q40" s="67"/>
      <c r="R40" s="67"/>
      <c r="S40" s="67"/>
      <c r="T40" s="67"/>
      <c r="U40" s="67"/>
      <c r="V40" s="67"/>
      <c r="W40" s="67"/>
    </row>
    <row r="41" spans="1:23" s="205" customFormat="1" ht="16.5" customHeight="1">
      <c r="A41" s="67"/>
      <c r="B41" s="212" t="s">
        <v>73</v>
      </c>
      <c r="C41" s="196"/>
      <c r="D41" s="178"/>
      <c r="E41" s="197" t="str">
        <f>IF(SUM(C41)=0," ",SUM(C41))</f>
        <v> </v>
      </c>
      <c r="F41" s="67"/>
      <c r="G41" s="67"/>
      <c r="H41" s="67"/>
      <c r="I41" s="67"/>
      <c r="J41" s="67"/>
      <c r="K41" s="67"/>
      <c r="L41" s="67"/>
      <c r="M41" s="67"/>
      <c r="N41" s="67"/>
      <c r="O41" s="67"/>
      <c r="P41" s="67"/>
      <c r="Q41" s="67"/>
      <c r="R41" s="67"/>
      <c r="S41" s="67"/>
      <c r="T41" s="67"/>
      <c r="U41" s="67"/>
      <c r="V41" s="67"/>
      <c r="W41" s="67"/>
    </row>
    <row r="42" spans="2:23" ht="16.5" customHeight="1">
      <c r="B42" s="213" t="s">
        <v>70</v>
      </c>
      <c r="C42" s="214"/>
      <c r="D42" s="215"/>
      <c r="E42" s="216" t="str">
        <f t="shared" si="1"/>
        <v> </v>
      </c>
      <c r="H42" s="67"/>
      <c r="I42" s="67"/>
      <c r="J42" s="67"/>
      <c r="K42" s="67"/>
      <c r="L42" s="67"/>
      <c r="M42" s="67"/>
      <c r="N42" s="67"/>
      <c r="O42" s="67"/>
      <c r="P42" s="67"/>
      <c r="Q42" s="67"/>
      <c r="R42" s="67"/>
      <c r="S42" s="67"/>
      <c r="T42" s="67"/>
      <c r="U42" s="67"/>
      <c r="V42" s="67"/>
      <c r="W42" s="67"/>
    </row>
    <row r="43" spans="2:5" s="68" customFormat="1" ht="16.5" customHeight="1">
      <c r="B43" s="217"/>
      <c r="C43" s="218"/>
      <c r="D43" s="218"/>
      <c r="E43" s="219"/>
    </row>
    <row r="44" spans="1:23" s="205" customFormat="1" ht="33.75" customHeight="1">
      <c r="A44" s="67"/>
      <c r="B44" s="525" t="e">
        <f>CONCATENATE("Fråga 7: Antal från slutkund utgående mobilsamtal[",Fotnoter!A34,"] (i tusental) i GSM-, UMTS- och CDMA 2000-näten (exklusive internationell roaming) under ",#REF!,":")</f>
        <v>#REF!</v>
      </c>
      <c r="C44" s="526"/>
      <c r="D44" s="526"/>
      <c r="E44" s="527"/>
      <c r="F44" s="67"/>
      <c r="G44" s="67"/>
      <c r="H44" s="67"/>
      <c r="I44" s="67"/>
      <c r="J44" s="67"/>
      <c r="K44" s="67"/>
      <c r="L44" s="67"/>
      <c r="M44" s="67"/>
      <c r="N44" s="67"/>
      <c r="O44" s="67"/>
      <c r="P44" s="67"/>
      <c r="Q44" s="67"/>
      <c r="R44" s="67"/>
      <c r="S44" s="67"/>
      <c r="T44" s="67"/>
      <c r="U44" s="67"/>
      <c r="V44" s="67"/>
      <c r="W44" s="67"/>
    </row>
    <row r="45" spans="1:23" s="205" customFormat="1" ht="20.25" customHeight="1">
      <c r="A45" s="67"/>
      <c r="B45" s="172"/>
      <c r="C45" s="173" t="s">
        <v>21</v>
      </c>
      <c r="D45" s="173" t="s">
        <v>22</v>
      </c>
      <c r="E45" s="174" t="s">
        <v>23</v>
      </c>
      <c r="F45" s="220"/>
      <c r="G45" s="67"/>
      <c r="H45" s="67"/>
      <c r="I45" s="67"/>
      <c r="J45" s="67"/>
      <c r="K45" s="67"/>
      <c r="L45" s="67"/>
      <c r="M45" s="67"/>
      <c r="N45" s="67"/>
      <c r="O45" s="67"/>
      <c r="P45" s="67"/>
      <c r="Q45" s="67"/>
      <c r="R45" s="67"/>
      <c r="S45" s="67"/>
      <c r="T45" s="67"/>
      <c r="U45" s="67"/>
      <c r="V45" s="67"/>
      <c r="W45" s="67"/>
    </row>
    <row r="46" spans="1:23" s="205" customFormat="1" ht="12.75" customHeight="1">
      <c r="A46" s="67"/>
      <c r="B46" s="200" t="s">
        <v>8</v>
      </c>
      <c r="C46" s="201"/>
      <c r="D46" s="202"/>
      <c r="E46" s="185" t="str">
        <f>IF(SUM(C46:D46)=0," ",SUM(C46:D46))</f>
        <v> </v>
      </c>
      <c r="F46" s="220"/>
      <c r="G46" s="67"/>
      <c r="H46" s="67"/>
      <c r="I46" s="67"/>
      <c r="J46" s="67"/>
      <c r="K46" s="67"/>
      <c r="L46" s="67"/>
      <c r="M46" s="67"/>
      <c r="N46" s="67"/>
      <c r="O46" s="67"/>
      <c r="P46" s="67"/>
      <c r="Q46" s="67"/>
      <c r="R46" s="67"/>
      <c r="S46" s="67"/>
      <c r="T46" s="67"/>
      <c r="U46" s="67"/>
      <c r="V46" s="67"/>
      <c r="W46" s="67"/>
    </row>
    <row r="47" spans="1:23" s="205" customFormat="1" ht="16.5" customHeight="1">
      <c r="A47" s="67"/>
      <c r="B47" s="282" t="str">
        <f>CONCATENATE("varav inom eget nät[",Fotnoter!A33,"]:")</f>
        <v>varav inom eget nät[29]:</v>
      </c>
      <c r="C47" s="203"/>
      <c r="D47" s="204"/>
      <c r="E47" s="195" t="str">
        <f>IF(SUM(C47:D47)=0," ",SUM(C47:D47))</f>
        <v> </v>
      </c>
      <c r="F47" s="67"/>
      <c r="G47" s="67"/>
      <c r="H47" s="67"/>
      <c r="I47" s="67"/>
      <c r="J47" s="67"/>
      <c r="K47" s="67"/>
      <c r="L47" s="67"/>
      <c r="M47" s="67"/>
      <c r="N47" s="67"/>
      <c r="O47" s="67"/>
      <c r="P47" s="67"/>
      <c r="Q47" s="67"/>
      <c r="R47" s="67"/>
      <c r="S47" s="67"/>
      <c r="T47" s="67"/>
      <c r="U47" s="67"/>
      <c r="V47" s="67"/>
      <c r="W47" s="67"/>
    </row>
    <row r="48" spans="1:23" s="205" customFormat="1" ht="16.5" customHeight="1">
      <c r="A48" s="67"/>
      <c r="B48" s="206" t="s">
        <v>9</v>
      </c>
      <c r="C48" s="203"/>
      <c r="D48" s="204"/>
      <c r="E48" s="177" t="str">
        <f>IF(SUM(C48:D48)=0," ",SUM(C48:D48))</f>
        <v> </v>
      </c>
      <c r="F48" s="67"/>
      <c r="G48" s="67"/>
      <c r="H48" s="67"/>
      <c r="I48" s="67"/>
      <c r="J48" s="67"/>
      <c r="K48" s="67"/>
      <c r="L48" s="67"/>
      <c r="M48" s="67"/>
      <c r="N48" s="67"/>
      <c r="O48" s="67"/>
      <c r="P48" s="67"/>
      <c r="Q48" s="67"/>
      <c r="R48" s="67"/>
      <c r="S48" s="67"/>
      <c r="T48" s="67"/>
      <c r="U48" s="67"/>
      <c r="V48" s="67"/>
      <c r="W48" s="67"/>
    </row>
    <row r="49" spans="1:23" s="205" customFormat="1" ht="16.5" customHeight="1" thickBot="1">
      <c r="A49" s="67"/>
      <c r="B49" s="207" t="s">
        <v>10</v>
      </c>
      <c r="C49" s="221"/>
      <c r="D49" s="204"/>
      <c r="E49" s="222" t="str">
        <f>IF(SUM(C49:D49)=0," ",SUM(C49:D49))</f>
        <v> </v>
      </c>
      <c r="F49" s="67"/>
      <c r="G49" s="67"/>
      <c r="H49" s="67"/>
      <c r="I49" s="67"/>
      <c r="J49" s="67"/>
      <c r="K49" s="67"/>
      <c r="L49" s="67"/>
      <c r="M49" s="67"/>
      <c r="N49" s="67"/>
      <c r="O49" s="67"/>
      <c r="P49" s="67"/>
      <c r="Q49" s="67"/>
      <c r="R49" s="67"/>
      <c r="S49" s="67"/>
      <c r="T49" s="67"/>
      <c r="U49" s="67"/>
      <c r="V49" s="67"/>
      <c r="W49" s="67"/>
    </row>
    <row r="50" spans="1:23" s="205" customFormat="1" ht="16.5" customHeight="1" thickTop="1">
      <c r="A50" s="67"/>
      <c r="B50" s="172" t="s">
        <v>11</v>
      </c>
      <c r="C50" s="209" t="str">
        <f>IF(SUM(C46,C48,C49)=0," ",SUM(C46,C48,C49))</f>
        <v> </v>
      </c>
      <c r="D50" s="223" t="str">
        <f>IF(SUM(D46,D48,D49)=0," ",SUM(D46,D48,D49))</f>
        <v> </v>
      </c>
      <c r="E50" s="211" t="str">
        <f>IF(SUM(E46,E48,E49)=0," ",SUM(E46,E48,E49))</f>
        <v> </v>
      </c>
      <c r="F50" s="67"/>
      <c r="G50" s="67"/>
      <c r="H50" s="67"/>
      <c r="I50" s="67"/>
      <c r="J50" s="67"/>
      <c r="K50" s="67"/>
      <c r="L50" s="67"/>
      <c r="M50" s="67"/>
      <c r="N50" s="67"/>
      <c r="O50" s="67"/>
      <c r="P50" s="67"/>
      <c r="Q50" s="67"/>
      <c r="R50" s="67"/>
      <c r="S50" s="67"/>
      <c r="T50" s="67"/>
      <c r="U50" s="67"/>
      <c r="V50" s="67"/>
      <c r="W50" s="67"/>
    </row>
    <row r="51" spans="1:23" s="205" customFormat="1" ht="16.5" customHeight="1">
      <c r="A51" s="67"/>
      <c r="B51" s="224" t="s">
        <v>152</v>
      </c>
      <c r="C51" s="196"/>
      <c r="D51" s="178"/>
      <c r="E51" s="197" t="str">
        <f>IF(SUM(C51:D51)=0," ",SUM(C51:D51))</f>
        <v> </v>
      </c>
      <c r="F51" s="67"/>
      <c r="G51" s="67"/>
      <c r="H51" s="67"/>
      <c r="I51" s="67"/>
      <c r="J51" s="67"/>
      <c r="K51" s="67"/>
      <c r="L51" s="67"/>
      <c r="M51" s="67"/>
      <c r="N51" s="67"/>
      <c r="O51" s="67"/>
      <c r="P51" s="67"/>
      <c r="Q51" s="67"/>
      <c r="R51" s="67"/>
      <c r="S51" s="67"/>
      <c r="T51" s="67"/>
      <c r="U51" s="67"/>
      <c r="V51" s="67"/>
      <c r="W51" s="67"/>
    </row>
    <row r="52" spans="1:23" s="205" customFormat="1" ht="15.75" customHeight="1">
      <c r="A52" s="67"/>
      <c r="B52" s="225" t="s">
        <v>153</v>
      </c>
      <c r="C52" s="214"/>
      <c r="D52" s="226"/>
      <c r="E52" s="216" t="str">
        <f>IF(SUM(C52:D52)=0," ",SUM(C52:D52))</f>
        <v> </v>
      </c>
      <c r="F52" s="67"/>
      <c r="G52" s="67"/>
      <c r="H52" s="67"/>
      <c r="I52" s="67"/>
      <c r="J52" s="67"/>
      <c r="K52" s="67"/>
      <c r="L52" s="67"/>
      <c r="M52" s="67"/>
      <c r="N52" s="67"/>
      <c r="O52" s="67"/>
      <c r="P52" s="67"/>
      <c r="Q52" s="67"/>
      <c r="R52" s="67"/>
      <c r="S52" s="67"/>
      <c r="T52" s="67"/>
      <c r="U52" s="67"/>
      <c r="V52" s="67"/>
      <c r="W52" s="67"/>
    </row>
    <row r="53" spans="2:5" s="68" customFormat="1" ht="15">
      <c r="B53" s="87"/>
      <c r="C53" s="87"/>
      <c r="D53" s="87"/>
      <c r="E53" s="87"/>
    </row>
    <row r="54" spans="2:6" s="67" customFormat="1" ht="33" customHeight="1">
      <c r="B54" s="525" t="s">
        <v>176</v>
      </c>
      <c r="C54" s="526"/>
      <c r="D54" s="526"/>
      <c r="E54" s="527"/>
      <c r="F54" s="220"/>
    </row>
    <row r="55" spans="1:23" s="205" customFormat="1" ht="15.75" customHeight="1">
      <c r="A55" s="67"/>
      <c r="B55" s="172"/>
      <c r="C55" s="173" t="s">
        <v>21</v>
      </c>
      <c r="D55" s="173" t="s">
        <v>22</v>
      </c>
      <c r="E55" s="174" t="s">
        <v>23</v>
      </c>
      <c r="F55" s="220"/>
      <c r="G55" s="67"/>
      <c r="H55" s="67"/>
      <c r="I55" s="67"/>
      <c r="J55" s="67"/>
      <c r="K55" s="67"/>
      <c r="L55" s="67"/>
      <c r="M55" s="67"/>
      <c r="N55" s="67"/>
      <c r="O55" s="67"/>
      <c r="P55" s="67"/>
      <c r="Q55" s="67"/>
      <c r="R55" s="67"/>
      <c r="S55" s="67"/>
      <c r="T55" s="67"/>
      <c r="U55" s="67"/>
      <c r="V55" s="67"/>
      <c r="W55" s="67"/>
    </row>
    <row r="56" spans="1:23" s="205" customFormat="1" ht="15.75" customHeight="1">
      <c r="A56" s="67"/>
      <c r="B56" s="227" t="str">
        <f>CONCATENATE("Utgående (uppströms) mobil datatrafik (Gbyte [",Fotnoter!A35,"]) [",Fotnoter!A36,"]:")</f>
        <v>Utgående (uppströms) mobil datatrafik (Gbyte [31]) [32]:</v>
      </c>
      <c r="C56" s="201"/>
      <c r="D56" s="228"/>
      <c r="E56" s="229" t="str">
        <f>IF(SUM(C56:D56)=0," ",SUM(C56:D56))</f>
        <v> </v>
      </c>
      <c r="F56" s="220"/>
      <c r="G56" s="67"/>
      <c r="H56" s="67"/>
      <c r="I56" s="67"/>
      <c r="J56" s="67"/>
      <c r="K56" s="67"/>
      <c r="L56" s="67"/>
      <c r="M56" s="67"/>
      <c r="N56" s="67"/>
      <c r="O56" s="67"/>
      <c r="P56" s="67"/>
      <c r="Q56" s="67"/>
      <c r="R56" s="67"/>
      <c r="S56" s="67"/>
      <c r="T56" s="67"/>
      <c r="U56" s="67"/>
      <c r="V56" s="67"/>
      <c r="W56" s="67"/>
    </row>
    <row r="57" spans="1:23" s="205" customFormat="1" ht="15.75" customHeight="1" thickBot="1">
      <c r="A57" s="67"/>
      <c r="B57" s="232" t="str">
        <f>CONCATENATE("Inkommande (nedströms) mobil datatrafik (Gbyte [",Fotnoter!A35,"]) [",Fotnoter!A36,"]:")</f>
        <v>Inkommande (nedströms) mobil datatrafik (Gbyte [31]) [32]:</v>
      </c>
      <c r="C57" s="233"/>
      <c r="D57" s="234"/>
      <c r="E57" s="235" t="str">
        <f>IF(SUM(C57:D57)=0," ",SUM(C57:D57))</f>
        <v> </v>
      </c>
      <c r="F57" s="220"/>
      <c r="G57" s="67"/>
      <c r="H57" s="67"/>
      <c r="I57" s="67"/>
      <c r="J57" s="67"/>
      <c r="K57" s="67"/>
      <c r="L57" s="67"/>
      <c r="M57" s="67"/>
      <c r="N57" s="67"/>
      <c r="O57" s="67"/>
      <c r="P57" s="67"/>
      <c r="Q57" s="67"/>
      <c r="R57" s="67"/>
      <c r="S57" s="67"/>
      <c r="T57" s="67"/>
      <c r="U57" s="67"/>
      <c r="V57" s="67"/>
      <c r="W57" s="67"/>
    </row>
    <row r="58" spans="1:23" s="1" customFormat="1" ht="15.75" customHeight="1" thickTop="1">
      <c r="A58" s="2"/>
      <c r="B58" s="428" t="s">
        <v>0</v>
      </c>
      <c r="C58" s="383" t="str">
        <f>IF(SUM(C56,C57)=0," ",SUM(C56,C57))</f>
        <v> </v>
      </c>
      <c r="D58" s="383" t="str">
        <f>IF(SUM(D56,D57)=0," ",SUM(D56,D57))</f>
        <v> </v>
      </c>
      <c r="E58" s="385" t="str">
        <f>IF(SUM(E56,E57)=0," ",SUM(E56,E57))</f>
        <v> </v>
      </c>
      <c r="F58" s="384"/>
      <c r="G58" s="2"/>
      <c r="H58" s="2"/>
      <c r="I58" s="2"/>
      <c r="J58" s="2"/>
      <c r="K58" s="2"/>
      <c r="L58" s="2"/>
      <c r="M58" s="2"/>
      <c r="N58" s="2"/>
      <c r="O58" s="2"/>
      <c r="P58" s="2"/>
      <c r="Q58" s="2"/>
      <c r="R58" s="2"/>
      <c r="S58" s="2"/>
      <c r="T58" s="2"/>
      <c r="U58" s="2"/>
      <c r="V58" s="2"/>
      <c r="W58" s="2"/>
    </row>
    <row r="59" spans="1:23" s="1" customFormat="1" ht="15.75" customHeight="1">
      <c r="A59" s="2"/>
      <c r="B59" s="443" t="s">
        <v>151</v>
      </c>
      <c r="C59" s="214"/>
      <c r="D59" s="226"/>
      <c r="E59" s="439"/>
      <c r="F59" s="384"/>
      <c r="G59" s="2"/>
      <c r="H59" s="2"/>
      <c r="I59" s="2"/>
      <c r="J59" s="2"/>
      <c r="K59" s="2"/>
      <c r="L59" s="2"/>
      <c r="M59" s="2"/>
      <c r="N59" s="2"/>
      <c r="O59" s="2"/>
      <c r="P59" s="2"/>
      <c r="Q59" s="2"/>
      <c r="R59" s="2"/>
      <c r="S59" s="2"/>
      <c r="T59" s="2"/>
      <c r="U59" s="2"/>
      <c r="V59" s="2"/>
      <c r="W59" s="2"/>
    </row>
    <row r="60" spans="1:23" s="205" customFormat="1" ht="15.75" customHeight="1">
      <c r="A60" s="67"/>
      <c r="B60" s="443" t="s">
        <v>158</v>
      </c>
      <c r="C60" s="214"/>
      <c r="D60" s="226"/>
      <c r="E60" s="216" t="str">
        <f>IF(SUM(C60:D60)=0," ",SUM(C60:D60))</f>
        <v> </v>
      </c>
      <c r="F60" s="67"/>
      <c r="G60" s="67"/>
      <c r="H60" s="67"/>
      <c r="I60" s="67"/>
      <c r="J60" s="67"/>
      <c r="K60" s="67"/>
      <c r="L60" s="67"/>
      <c r="M60" s="67"/>
      <c r="N60" s="67"/>
      <c r="O60" s="67"/>
      <c r="P60" s="67"/>
      <c r="Q60" s="67"/>
      <c r="R60" s="67"/>
      <c r="S60" s="67"/>
      <c r="T60" s="67"/>
      <c r="U60" s="67"/>
      <c r="V60" s="67"/>
      <c r="W60" s="67"/>
    </row>
    <row r="61" spans="1:6" s="68" customFormat="1" ht="15">
      <c r="A61" s="72"/>
      <c r="B61" s="87"/>
      <c r="C61" s="87"/>
      <c r="D61" s="87"/>
      <c r="E61" s="87"/>
      <c r="F61" s="73"/>
    </row>
    <row r="62" spans="2:6" s="67" customFormat="1" ht="34.5" customHeight="1">
      <c r="B62" s="525" t="str">
        <f>CONCATENATE("Fråga 9: Fördelning av abonnemang som haft utgående eller ingående datatrafik efter total datamängd per månad under juni 2010: ")</f>
        <v>Fråga 9: Fördelning av abonnemang som haft utgående eller ingående datatrafik efter total datamängd per månad under juni 2010: </v>
      </c>
      <c r="C62" s="526"/>
      <c r="D62" s="526"/>
      <c r="E62" s="527"/>
      <c r="F62" s="220"/>
    </row>
    <row r="63" spans="1:23" s="205" customFormat="1" ht="15.75" customHeight="1">
      <c r="A63" s="67"/>
      <c r="B63" s="236"/>
      <c r="C63" s="237"/>
      <c r="D63" s="237"/>
      <c r="E63" s="238" t="s">
        <v>23</v>
      </c>
      <c r="F63" s="67"/>
      <c r="G63" s="67"/>
      <c r="H63" s="67"/>
      <c r="I63" s="67"/>
      <c r="J63" s="67"/>
      <c r="K63" s="67"/>
      <c r="L63" s="67"/>
      <c r="M63" s="67"/>
      <c r="N63" s="67"/>
      <c r="O63" s="67"/>
      <c r="P63" s="67"/>
      <c r="Q63" s="67"/>
      <c r="R63" s="67"/>
      <c r="S63" s="67"/>
      <c r="T63" s="67"/>
      <c r="U63" s="67"/>
      <c r="V63" s="67"/>
      <c r="W63" s="67"/>
    </row>
    <row r="64" spans="1:23" s="205" customFormat="1" ht="0.75" customHeight="1">
      <c r="A64" s="67"/>
      <c r="B64" s="239"/>
      <c r="C64" s="240"/>
      <c r="D64" s="240"/>
      <c r="E64" s="241"/>
      <c r="F64" s="67"/>
      <c r="G64" s="67"/>
      <c r="H64" s="67"/>
      <c r="I64" s="67"/>
      <c r="J64" s="67"/>
      <c r="K64" s="67"/>
      <c r="L64" s="67"/>
      <c r="M64" s="67"/>
      <c r="N64" s="67"/>
      <c r="O64" s="67"/>
      <c r="P64" s="67"/>
      <c r="Q64" s="67"/>
      <c r="R64" s="67"/>
      <c r="S64" s="67"/>
      <c r="T64" s="67"/>
      <c r="U64" s="67"/>
      <c r="V64" s="67"/>
      <c r="W64" s="67"/>
    </row>
    <row r="65" spans="1:23" s="205" customFormat="1" ht="15.75" customHeight="1">
      <c r="A65" s="67"/>
      <c r="B65" s="242" t="s">
        <v>108</v>
      </c>
      <c r="C65" s="243"/>
      <c r="D65" s="244"/>
      <c r="E65" s="245" t="str">
        <f>IF(SUM(E66:E71)=0," ",SUM(E66:E71))</f>
        <v> </v>
      </c>
      <c r="F65" s="67"/>
      <c r="G65" s="67"/>
      <c r="H65" s="67"/>
      <c r="I65" s="67"/>
      <c r="J65" s="67"/>
      <c r="K65" s="67"/>
      <c r="L65" s="67"/>
      <c r="M65" s="67"/>
      <c r="N65" s="67"/>
      <c r="O65" s="67"/>
      <c r="P65" s="67"/>
      <c r="Q65" s="67"/>
      <c r="R65" s="67"/>
      <c r="S65" s="67"/>
      <c r="T65" s="67"/>
      <c r="U65" s="67"/>
      <c r="V65" s="67"/>
      <c r="W65" s="67"/>
    </row>
    <row r="66" spans="1:23" s="205" customFormat="1" ht="18" customHeight="1">
      <c r="A66" s="67"/>
      <c r="B66" s="283" t="s">
        <v>109</v>
      </c>
      <c r="C66" s="246"/>
      <c r="D66" s="247"/>
      <c r="E66" s="248"/>
      <c r="F66" s="67"/>
      <c r="G66" s="67"/>
      <c r="H66" s="67"/>
      <c r="I66" s="67"/>
      <c r="J66" s="67"/>
      <c r="K66" s="67"/>
      <c r="L66" s="67"/>
      <c r="M66" s="67"/>
      <c r="N66" s="67"/>
      <c r="O66" s="67"/>
      <c r="P66" s="67"/>
      <c r="Q66" s="67"/>
      <c r="R66" s="67"/>
      <c r="S66" s="67"/>
      <c r="T66" s="67"/>
      <c r="U66" s="67"/>
      <c r="V66" s="67"/>
      <c r="W66" s="67"/>
    </row>
    <row r="67" spans="1:23" s="205" customFormat="1" ht="18" customHeight="1">
      <c r="A67" s="67"/>
      <c r="B67" s="283" t="s">
        <v>110</v>
      </c>
      <c r="C67" s="246"/>
      <c r="D67" s="247"/>
      <c r="E67" s="249"/>
      <c r="F67" s="67"/>
      <c r="G67" s="67"/>
      <c r="H67" s="67"/>
      <c r="I67" s="67"/>
      <c r="J67" s="67"/>
      <c r="K67" s="67"/>
      <c r="L67" s="67"/>
      <c r="M67" s="67"/>
      <c r="N67" s="67"/>
      <c r="O67" s="67"/>
      <c r="P67" s="67"/>
      <c r="Q67" s="67"/>
      <c r="R67" s="67"/>
      <c r="S67" s="67"/>
      <c r="T67" s="67"/>
      <c r="U67" s="67"/>
      <c r="V67" s="67"/>
      <c r="W67" s="67"/>
    </row>
    <row r="68" spans="1:23" s="205" customFormat="1" ht="18" customHeight="1">
      <c r="A68" s="67"/>
      <c r="B68" s="283" t="s">
        <v>111</v>
      </c>
      <c r="C68" s="246"/>
      <c r="D68" s="247"/>
      <c r="E68" s="248"/>
      <c r="F68" s="67"/>
      <c r="G68" s="67"/>
      <c r="H68" s="67"/>
      <c r="I68" s="67"/>
      <c r="J68" s="67"/>
      <c r="K68" s="67"/>
      <c r="L68" s="67"/>
      <c r="M68" s="67"/>
      <c r="N68" s="67"/>
      <c r="O68" s="67"/>
      <c r="P68" s="67"/>
      <c r="Q68" s="67"/>
      <c r="R68" s="67"/>
      <c r="S68" s="67"/>
      <c r="T68" s="67"/>
      <c r="U68" s="67"/>
      <c r="V68" s="67"/>
      <c r="W68" s="67"/>
    </row>
    <row r="69" spans="1:23" s="205" customFormat="1" ht="18" customHeight="1">
      <c r="A69" s="67"/>
      <c r="B69" s="283" t="s">
        <v>112</v>
      </c>
      <c r="C69" s="246"/>
      <c r="D69" s="247"/>
      <c r="E69" s="250"/>
      <c r="F69" s="67"/>
      <c r="G69" s="67"/>
      <c r="H69" s="67"/>
      <c r="I69" s="67"/>
      <c r="J69" s="67"/>
      <c r="K69" s="67"/>
      <c r="L69" s="67"/>
      <c r="M69" s="67"/>
      <c r="N69" s="67"/>
      <c r="O69" s="67"/>
      <c r="P69" s="67"/>
      <c r="Q69" s="67"/>
      <c r="R69" s="67"/>
      <c r="S69" s="67"/>
      <c r="T69" s="67"/>
      <c r="U69" s="67"/>
      <c r="V69" s="67"/>
      <c r="W69" s="67"/>
    </row>
    <row r="70" spans="1:23" s="205" customFormat="1" ht="18" customHeight="1">
      <c r="A70" s="67"/>
      <c r="B70" s="283" t="s">
        <v>113</v>
      </c>
      <c r="C70" s="246"/>
      <c r="D70" s="247"/>
      <c r="E70" s="249"/>
      <c r="F70" s="67"/>
      <c r="G70" s="67"/>
      <c r="H70" s="67"/>
      <c r="I70" s="67"/>
      <c r="J70" s="67"/>
      <c r="K70" s="67"/>
      <c r="L70" s="67"/>
      <c r="M70" s="67"/>
      <c r="N70" s="67"/>
      <c r="O70" s="67"/>
      <c r="P70" s="67"/>
      <c r="Q70" s="67"/>
      <c r="R70" s="67"/>
      <c r="S70" s="67"/>
      <c r="T70" s="67"/>
      <c r="U70" s="67"/>
      <c r="V70" s="67"/>
      <c r="W70" s="67"/>
    </row>
    <row r="71" spans="1:23" s="205" customFormat="1" ht="18" customHeight="1">
      <c r="A71" s="67"/>
      <c r="B71" s="284" t="s">
        <v>1</v>
      </c>
      <c r="C71" s="251"/>
      <c r="D71" s="252"/>
      <c r="E71" s="253"/>
      <c r="F71" s="67"/>
      <c r="G71" s="67"/>
      <c r="H71" s="67"/>
      <c r="I71" s="67"/>
      <c r="J71" s="67"/>
      <c r="K71" s="67"/>
      <c r="L71" s="67"/>
      <c r="M71" s="67"/>
      <c r="N71" s="67"/>
      <c r="O71" s="67"/>
      <c r="P71" s="67"/>
      <c r="Q71" s="67"/>
      <c r="R71" s="67"/>
      <c r="S71" s="67"/>
      <c r="T71" s="67"/>
      <c r="U71" s="67"/>
      <c r="V71" s="67"/>
      <c r="W71" s="67"/>
    </row>
    <row r="72" spans="2:5" s="68" customFormat="1" ht="18" customHeight="1">
      <c r="B72" s="254"/>
      <c r="C72" s="199"/>
      <c r="D72" s="199"/>
      <c r="E72" s="192"/>
    </row>
    <row r="73" spans="2:6" s="67" customFormat="1" ht="34.5" customHeight="1">
      <c r="B73" s="525" t="e">
        <f>CONCATENATE("Fråga 10: Antal SMS (i tusental) och MMS (i tusental) skickade under ",#REF!,"[",Fotnoter!A37,"]:")</f>
        <v>#REF!</v>
      </c>
      <c r="C73" s="526"/>
      <c r="D73" s="526"/>
      <c r="E73" s="527"/>
      <c r="F73" s="220"/>
    </row>
    <row r="74" spans="1:23" s="205" customFormat="1" ht="15.75" customHeight="1">
      <c r="A74" s="67"/>
      <c r="B74" s="172"/>
      <c r="C74" s="173" t="s">
        <v>21</v>
      </c>
      <c r="D74" s="173" t="s">
        <v>22</v>
      </c>
      <c r="E74" s="174" t="s">
        <v>23</v>
      </c>
      <c r="F74" s="67"/>
      <c r="G74" s="67"/>
      <c r="H74" s="67"/>
      <c r="I74" s="67"/>
      <c r="J74" s="67"/>
      <c r="K74" s="67"/>
      <c r="L74" s="67"/>
      <c r="M74" s="67"/>
      <c r="N74" s="67"/>
      <c r="O74" s="67"/>
      <c r="P74" s="67"/>
      <c r="Q74" s="67"/>
      <c r="R74" s="67"/>
      <c r="S74" s="67"/>
      <c r="T74" s="67"/>
      <c r="U74" s="67"/>
      <c r="V74" s="67"/>
      <c r="W74" s="67"/>
    </row>
    <row r="75" spans="1:23" s="205" customFormat="1" ht="15.75" customHeight="1">
      <c r="A75" s="67"/>
      <c r="B75" s="255" t="str">
        <f>CONCATENATE("Antal SMS skickade från mobiltelefon [",Fotnoter!A38,"]:")</f>
        <v>Antal SMS skickade från mobiltelefon [34]:</v>
      </c>
      <c r="C75" s="202"/>
      <c r="D75" s="228"/>
      <c r="E75" s="185" t="str">
        <f>IF(SUM(C75:D75)=0," ",SUM(C75:D75))</f>
        <v> </v>
      </c>
      <c r="F75" s="67"/>
      <c r="G75" s="67"/>
      <c r="H75" s="67"/>
      <c r="I75" s="67"/>
      <c r="J75" s="67"/>
      <c r="K75" s="67"/>
      <c r="L75" s="67"/>
      <c r="M75" s="67"/>
      <c r="N75" s="67"/>
      <c r="O75" s="67"/>
      <c r="P75" s="67"/>
      <c r="Q75" s="67"/>
      <c r="R75" s="67"/>
      <c r="S75" s="67"/>
      <c r="T75" s="67"/>
      <c r="U75" s="67"/>
      <c r="V75" s="67"/>
      <c r="W75" s="67"/>
    </row>
    <row r="76" spans="1:23" s="205" customFormat="1" ht="18" customHeight="1">
      <c r="A76" s="67"/>
      <c r="B76" s="285" t="str">
        <f>CONCATENATE("varav inom eget nät[",Fotnoter!A39,"]:")</f>
        <v>varav inom eget nät[35]:</v>
      </c>
      <c r="C76" s="256"/>
      <c r="D76" s="256"/>
      <c r="E76" s="177" t="str">
        <f>IF(SUM(C76:D76)=0," ",SUM(C76:D76))</f>
        <v> </v>
      </c>
      <c r="F76" s="67"/>
      <c r="G76" s="67"/>
      <c r="H76" s="67"/>
      <c r="I76" s="67"/>
      <c r="J76" s="67"/>
      <c r="K76" s="67"/>
      <c r="L76" s="67"/>
      <c r="M76" s="67"/>
      <c r="N76" s="67"/>
      <c r="O76" s="67"/>
      <c r="P76" s="67"/>
      <c r="Q76" s="67"/>
      <c r="R76" s="67"/>
      <c r="S76" s="67"/>
      <c r="T76" s="67"/>
      <c r="U76" s="67"/>
      <c r="V76" s="67"/>
      <c r="W76" s="67"/>
    </row>
    <row r="77" spans="1:23" s="205" customFormat="1" ht="18" customHeight="1">
      <c r="A77" s="67"/>
      <c r="B77" s="257" t="str">
        <f>CONCATENATE("Antal SMS skickade från datorsystem [",Fotnoter!A40,"]:")</f>
        <v>Antal SMS skickade från datorsystem [36]:</v>
      </c>
      <c r="C77" s="258"/>
      <c r="D77" s="231"/>
      <c r="E77" s="177" t="str">
        <f>IF(SUM(C77:D77)=0," ",SUM(C77:D77))</f>
        <v> </v>
      </c>
      <c r="F77" s="67"/>
      <c r="G77" s="67"/>
      <c r="H77" s="67"/>
      <c r="I77" s="67"/>
      <c r="J77" s="67"/>
      <c r="K77" s="67"/>
      <c r="L77" s="67"/>
      <c r="M77" s="67"/>
      <c r="N77" s="67"/>
      <c r="O77" s="67"/>
      <c r="P77" s="67"/>
      <c r="Q77" s="67"/>
      <c r="R77" s="67"/>
      <c r="S77" s="67"/>
      <c r="T77" s="67"/>
      <c r="U77" s="67"/>
      <c r="V77" s="67"/>
      <c r="W77" s="67"/>
    </row>
    <row r="78" spans="1:23" s="205" customFormat="1" ht="18" customHeight="1">
      <c r="A78" s="67"/>
      <c r="B78" s="259" t="s">
        <v>114</v>
      </c>
      <c r="C78" s="260"/>
      <c r="D78" s="261"/>
      <c r="E78" s="177" t="str">
        <f>IF(SUM(C78:D78)=0," ",SUM(C78:D78))</f>
        <v> </v>
      </c>
      <c r="F78" s="67"/>
      <c r="G78" s="67"/>
      <c r="H78" s="67"/>
      <c r="I78" s="67"/>
      <c r="J78" s="67"/>
      <c r="K78" s="67"/>
      <c r="L78" s="67"/>
      <c r="M78" s="67"/>
      <c r="N78" s="67"/>
      <c r="O78" s="67"/>
      <c r="P78" s="67"/>
      <c r="Q78" s="67"/>
      <c r="R78" s="67"/>
      <c r="S78" s="67"/>
      <c r="T78" s="67"/>
      <c r="U78" s="67"/>
      <c r="V78" s="67"/>
      <c r="W78" s="67"/>
    </row>
    <row r="79" spans="1:23" s="205" customFormat="1" ht="16.5" customHeight="1">
      <c r="A79" s="67"/>
      <c r="B79" s="259" t="s">
        <v>16</v>
      </c>
      <c r="C79" s="262"/>
      <c r="D79" s="263"/>
      <c r="E79" s="264" t="str">
        <f>IF(SUM(C79:D79)=0," ",SUM(C79:D79))</f>
        <v> </v>
      </c>
      <c r="F79" s="67"/>
      <c r="G79" s="67"/>
      <c r="H79" s="67"/>
      <c r="I79" s="67"/>
      <c r="J79" s="67"/>
      <c r="K79" s="67"/>
      <c r="L79" s="67"/>
      <c r="M79" s="67"/>
      <c r="N79" s="67"/>
      <c r="O79" s="67"/>
      <c r="P79" s="67"/>
      <c r="Q79" s="67"/>
      <c r="R79" s="67"/>
      <c r="S79" s="67"/>
      <c r="T79" s="67"/>
      <c r="U79" s="67"/>
      <c r="V79" s="67"/>
      <c r="W79" s="67"/>
    </row>
    <row r="80" spans="2:5" s="68" customFormat="1" ht="16.5" customHeight="1">
      <c r="B80" s="265"/>
      <c r="C80" s="199"/>
      <c r="D80" s="199"/>
      <c r="E80" s="192"/>
    </row>
    <row r="81" spans="1:23" s="205" customFormat="1" ht="31.5" customHeight="1">
      <c r="A81" s="67"/>
      <c r="B81" s="525" t="e">
        <f>CONCATENATE("Fråga 11: Uthyrning av nätkapacitet för mobila samtals- och datatjänster till tjänstetillhandahållare[",Fotnoter!A41,"] (SP och MVNO) under ",#REF!,":")</f>
        <v>#REF!</v>
      </c>
      <c r="C81" s="526"/>
      <c r="D81" s="526"/>
      <c r="E81" s="527"/>
      <c r="F81" s="67"/>
      <c r="G81" s="67"/>
      <c r="H81" s="67"/>
      <c r="I81" s="67"/>
      <c r="J81" s="67"/>
      <c r="K81" s="67"/>
      <c r="L81" s="67"/>
      <c r="M81" s="67"/>
      <c r="N81" s="67"/>
      <c r="O81" s="67"/>
      <c r="P81" s="67"/>
      <c r="Q81" s="67"/>
      <c r="R81" s="67"/>
      <c r="S81" s="67"/>
      <c r="T81" s="67"/>
      <c r="U81" s="67"/>
      <c r="V81" s="67"/>
      <c r="W81" s="67"/>
    </row>
    <row r="82" spans="2:23" ht="15.75" customHeight="1">
      <c r="B82" s="172"/>
      <c r="C82" s="522" t="s">
        <v>23</v>
      </c>
      <c r="D82" s="523"/>
      <c r="E82" s="524"/>
      <c r="H82" s="67"/>
      <c r="I82" s="67"/>
      <c r="J82" s="67"/>
      <c r="K82" s="67"/>
      <c r="L82" s="67"/>
      <c r="M82" s="67"/>
      <c r="N82" s="67"/>
      <c r="O82" s="67"/>
      <c r="P82" s="67"/>
      <c r="Q82" s="67"/>
      <c r="R82" s="67"/>
      <c r="S82" s="67"/>
      <c r="T82" s="67"/>
      <c r="U82" s="67"/>
      <c r="V82" s="67"/>
      <c r="W82" s="67"/>
    </row>
    <row r="83" spans="1:23" ht="17.25" customHeight="1">
      <c r="A83" s="68"/>
      <c r="B83" s="266" t="s">
        <v>74</v>
      </c>
      <c r="C83" s="567"/>
      <c r="D83" s="568"/>
      <c r="E83" s="569"/>
      <c r="F83" s="267"/>
      <c r="H83" s="67"/>
      <c r="I83" s="67"/>
      <c r="J83" s="67"/>
      <c r="K83" s="67"/>
      <c r="L83" s="67"/>
      <c r="M83" s="67"/>
      <c r="N83" s="67"/>
      <c r="O83" s="67"/>
      <c r="P83" s="67"/>
      <c r="Q83" s="67"/>
      <c r="R83" s="67"/>
      <c r="S83" s="67"/>
      <c r="T83" s="67"/>
      <c r="U83" s="67"/>
      <c r="V83" s="67"/>
      <c r="W83" s="67"/>
    </row>
    <row r="84" spans="1:23" ht="18" customHeight="1">
      <c r="A84" s="68"/>
      <c r="B84" s="206" t="s">
        <v>26</v>
      </c>
      <c r="C84" s="519"/>
      <c r="D84" s="520"/>
      <c r="E84" s="521"/>
      <c r="H84" s="67"/>
      <c r="I84" s="67"/>
      <c r="J84" s="67"/>
      <c r="K84" s="67"/>
      <c r="L84" s="67"/>
      <c r="M84" s="67"/>
      <c r="N84" s="67"/>
      <c r="O84" s="67"/>
      <c r="P84" s="67"/>
      <c r="Q84" s="67"/>
      <c r="R84" s="67"/>
      <c r="S84" s="67"/>
      <c r="T84" s="67"/>
      <c r="U84" s="67"/>
      <c r="V84" s="67"/>
      <c r="W84" s="67"/>
    </row>
    <row r="85" spans="1:23" ht="18" customHeight="1">
      <c r="A85" s="68"/>
      <c r="B85" s="268" t="s">
        <v>146</v>
      </c>
      <c r="C85" s="558"/>
      <c r="D85" s="559"/>
      <c r="E85" s="560"/>
      <c r="H85" s="67"/>
      <c r="I85" s="67"/>
      <c r="J85" s="67"/>
      <c r="K85" s="67"/>
      <c r="L85" s="67"/>
      <c r="M85" s="67"/>
      <c r="N85" s="67"/>
      <c r="O85" s="67"/>
      <c r="P85" s="67"/>
      <c r="Q85" s="67"/>
      <c r="R85" s="67"/>
      <c r="S85" s="67"/>
      <c r="T85" s="67"/>
      <c r="U85" s="67"/>
      <c r="V85" s="67"/>
      <c r="W85" s="67"/>
    </row>
    <row r="86" spans="1:23" ht="24.75" customHeight="1">
      <c r="A86" s="68"/>
      <c r="B86" s="269" t="str">
        <f>CONCATENATE("Antal trafikminuter från terminering [",Fotnoter!A42,"] av inkommande [",Fotnoter!A43,"] trafik:")</f>
        <v>Antal trafikminuter från terminering [38] av inkommande [39] trafik:</v>
      </c>
      <c r="C86" s="555"/>
      <c r="D86" s="556"/>
      <c r="E86" s="557"/>
      <c r="H86" s="67"/>
      <c r="I86" s="67"/>
      <c r="J86" s="67"/>
      <c r="K86" s="67"/>
      <c r="L86" s="67"/>
      <c r="M86" s="67"/>
      <c r="N86" s="67"/>
      <c r="O86" s="67"/>
      <c r="P86" s="67"/>
      <c r="Q86" s="67"/>
      <c r="R86" s="67"/>
      <c r="S86" s="67"/>
      <c r="T86" s="67"/>
      <c r="U86" s="67"/>
      <c r="V86" s="67"/>
      <c r="W86" s="67"/>
    </row>
    <row r="87" spans="2:5" s="68" customFormat="1" ht="18" customHeight="1">
      <c r="B87" s="198"/>
      <c r="C87" s="199"/>
      <c r="D87" s="199"/>
      <c r="E87" s="199"/>
    </row>
    <row r="88" spans="1:23" ht="32.25" customHeight="1">
      <c r="A88" s="68"/>
      <c r="B88" s="525" t="e">
        <f>CONCATENATE("Fråga 12:  Vilka tjänstetillhandahållare[",Fotnoter!A41,"] (SP och MVNO) har hyrt nätkapacitet för mobila samtals- och datatjänster till slutkund under ",#REF!,"?")</f>
        <v>#REF!</v>
      </c>
      <c r="C88" s="526"/>
      <c r="D88" s="526"/>
      <c r="E88" s="527"/>
      <c r="H88" s="67"/>
      <c r="I88" s="67"/>
      <c r="J88" s="67"/>
      <c r="K88" s="67"/>
      <c r="L88" s="67"/>
      <c r="M88" s="67"/>
      <c r="N88" s="67"/>
      <c r="O88" s="67"/>
      <c r="P88" s="67"/>
      <c r="Q88" s="67"/>
      <c r="R88" s="67"/>
      <c r="S88" s="67"/>
      <c r="T88" s="67"/>
      <c r="U88" s="67"/>
      <c r="V88" s="67"/>
      <c r="W88" s="67"/>
    </row>
    <row r="89" spans="1:23" ht="4.5" customHeight="1">
      <c r="A89" s="68"/>
      <c r="B89" s="270"/>
      <c r="C89" s="271"/>
      <c r="D89" s="271"/>
      <c r="E89" s="272"/>
      <c r="H89" s="67"/>
      <c r="I89" s="67"/>
      <c r="J89" s="67"/>
      <c r="K89" s="67"/>
      <c r="L89" s="67"/>
      <c r="M89" s="67"/>
      <c r="N89" s="67"/>
      <c r="O89" s="67"/>
      <c r="P89" s="67"/>
      <c r="Q89" s="67"/>
      <c r="R89" s="67"/>
      <c r="S89" s="67"/>
      <c r="T89" s="67"/>
      <c r="U89" s="67"/>
      <c r="V89" s="67"/>
      <c r="W89" s="67"/>
    </row>
    <row r="90" spans="1:23" ht="13.5" customHeight="1">
      <c r="A90" s="68"/>
      <c r="B90" s="540" t="s">
        <v>13</v>
      </c>
      <c r="C90" s="541"/>
      <c r="D90" s="541"/>
      <c r="E90" s="542"/>
      <c r="H90" s="67"/>
      <c r="I90" s="67"/>
      <c r="J90" s="67"/>
      <c r="K90" s="67"/>
      <c r="L90" s="67"/>
      <c r="M90" s="67"/>
      <c r="N90" s="67"/>
      <c r="O90" s="67"/>
      <c r="P90" s="67"/>
      <c r="Q90" s="67"/>
      <c r="R90" s="67"/>
      <c r="S90" s="67"/>
      <c r="T90" s="67"/>
      <c r="U90" s="67"/>
      <c r="V90" s="67"/>
      <c r="W90" s="67"/>
    </row>
    <row r="91" spans="1:23" ht="4.5" customHeight="1">
      <c r="A91" s="68"/>
      <c r="B91" s="273"/>
      <c r="C91" s="274"/>
      <c r="D91" s="274"/>
      <c r="E91" s="275"/>
      <c r="H91" s="67"/>
      <c r="I91" s="67"/>
      <c r="J91" s="67"/>
      <c r="K91" s="67"/>
      <c r="L91" s="67"/>
      <c r="M91" s="67"/>
      <c r="N91" s="67"/>
      <c r="O91" s="67"/>
      <c r="P91" s="67"/>
      <c r="Q91" s="67"/>
      <c r="R91" s="67"/>
      <c r="S91" s="67"/>
      <c r="T91" s="67"/>
      <c r="U91" s="67"/>
      <c r="V91" s="67"/>
      <c r="W91" s="67"/>
    </row>
    <row r="92" spans="1:23" ht="18" customHeight="1">
      <c r="A92" s="68"/>
      <c r="B92" s="543">
        <v>1</v>
      </c>
      <c r="C92" s="544"/>
      <c r="D92" s="544"/>
      <c r="E92" s="545"/>
      <c r="H92" s="67"/>
      <c r="I92" s="67"/>
      <c r="J92" s="67"/>
      <c r="K92" s="67"/>
      <c r="L92" s="67"/>
      <c r="M92" s="67"/>
      <c r="N92" s="67"/>
      <c r="O92" s="67"/>
      <c r="P92" s="67"/>
      <c r="Q92" s="67"/>
      <c r="R92" s="67"/>
      <c r="S92" s="67"/>
      <c r="T92" s="67"/>
      <c r="U92" s="67"/>
      <c r="V92" s="67"/>
      <c r="W92" s="67"/>
    </row>
    <row r="93" spans="1:23" ht="18" customHeight="1">
      <c r="A93" s="68"/>
      <c r="B93" s="534">
        <v>2</v>
      </c>
      <c r="C93" s="535"/>
      <c r="D93" s="535"/>
      <c r="E93" s="536"/>
      <c r="H93" s="67"/>
      <c r="I93" s="67"/>
      <c r="J93" s="67"/>
      <c r="K93" s="67"/>
      <c r="L93" s="67"/>
      <c r="M93" s="67"/>
      <c r="N93" s="67"/>
      <c r="O93" s="67"/>
      <c r="P93" s="67"/>
      <c r="Q93" s="67"/>
      <c r="R93" s="67"/>
      <c r="S93" s="67"/>
      <c r="T93" s="67"/>
      <c r="U93" s="67"/>
      <c r="V93" s="67"/>
      <c r="W93" s="67"/>
    </row>
    <row r="94" spans="1:23" ht="18" customHeight="1">
      <c r="A94" s="68"/>
      <c r="B94" s="528">
        <v>3</v>
      </c>
      <c r="C94" s="529"/>
      <c r="D94" s="529"/>
      <c r="E94" s="530"/>
      <c r="H94" s="67"/>
      <c r="I94" s="67"/>
      <c r="J94" s="67"/>
      <c r="K94" s="67"/>
      <c r="L94" s="67"/>
      <c r="M94" s="67"/>
      <c r="N94" s="67"/>
      <c r="O94" s="67"/>
      <c r="P94" s="67"/>
      <c r="Q94" s="67"/>
      <c r="R94" s="67"/>
      <c r="S94" s="67"/>
      <c r="T94" s="67"/>
      <c r="U94" s="67"/>
      <c r="V94" s="67"/>
      <c r="W94" s="67"/>
    </row>
    <row r="95" spans="1:23" ht="18" customHeight="1">
      <c r="A95" s="68"/>
      <c r="B95" s="528">
        <v>4</v>
      </c>
      <c r="C95" s="529"/>
      <c r="D95" s="529"/>
      <c r="E95" s="530"/>
      <c r="H95" s="67"/>
      <c r="I95" s="67"/>
      <c r="J95" s="67"/>
      <c r="K95" s="67"/>
      <c r="L95" s="67"/>
      <c r="M95" s="67"/>
      <c r="N95" s="67"/>
      <c r="O95" s="67"/>
      <c r="P95" s="67"/>
      <c r="Q95" s="67"/>
      <c r="R95" s="67"/>
      <c r="S95" s="67"/>
      <c r="T95" s="67"/>
      <c r="U95" s="67"/>
      <c r="V95" s="67"/>
      <c r="W95" s="67"/>
    </row>
    <row r="96" spans="1:23" ht="18" customHeight="1">
      <c r="A96" s="68"/>
      <c r="B96" s="531">
        <v>5</v>
      </c>
      <c r="C96" s="532"/>
      <c r="D96" s="532"/>
      <c r="E96" s="533"/>
      <c r="H96" s="67"/>
      <c r="I96" s="67"/>
      <c r="J96" s="67"/>
      <c r="K96" s="67"/>
      <c r="L96" s="67"/>
      <c r="M96" s="67"/>
      <c r="N96" s="67"/>
      <c r="O96" s="67"/>
      <c r="P96" s="67"/>
      <c r="Q96" s="67"/>
      <c r="R96" s="67"/>
      <c r="S96" s="67"/>
      <c r="T96" s="67"/>
      <c r="U96" s="67"/>
      <c r="V96" s="67"/>
      <c r="W96" s="67"/>
    </row>
    <row r="97" spans="1:23" ht="18" customHeight="1">
      <c r="A97" s="68"/>
      <c r="B97" s="534">
        <v>6</v>
      </c>
      <c r="C97" s="535"/>
      <c r="D97" s="535"/>
      <c r="E97" s="536"/>
      <c r="H97" s="67"/>
      <c r="I97" s="67"/>
      <c r="J97" s="67"/>
      <c r="K97" s="67"/>
      <c r="L97" s="67"/>
      <c r="M97" s="67"/>
      <c r="N97" s="67"/>
      <c r="O97" s="67"/>
      <c r="P97" s="67"/>
      <c r="Q97" s="67"/>
      <c r="R97" s="67"/>
      <c r="S97" s="67"/>
      <c r="T97" s="67"/>
      <c r="U97" s="67"/>
      <c r="V97" s="67"/>
      <c r="W97" s="67"/>
    </row>
    <row r="98" spans="1:23" ht="18" customHeight="1">
      <c r="A98" s="68"/>
      <c r="B98" s="528">
        <v>7</v>
      </c>
      <c r="C98" s="529"/>
      <c r="D98" s="529"/>
      <c r="E98" s="530"/>
      <c r="H98" s="67"/>
      <c r="I98" s="67"/>
      <c r="J98" s="67"/>
      <c r="K98" s="67"/>
      <c r="L98" s="67"/>
      <c r="M98" s="67"/>
      <c r="N98" s="67"/>
      <c r="O98" s="67"/>
      <c r="P98" s="67"/>
      <c r="Q98" s="67"/>
      <c r="R98" s="67"/>
      <c r="S98" s="67"/>
      <c r="T98" s="67"/>
      <c r="U98" s="67"/>
      <c r="V98" s="67"/>
      <c r="W98" s="67"/>
    </row>
    <row r="99" spans="1:23" ht="18" customHeight="1">
      <c r="A99" s="68"/>
      <c r="B99" s="531">
        <v>8</v>
      </c>
      <c r="C99" s="532"/>
      <c r="D99" s="532"/>
      <c r="E99" s="533"/>
      <c r="H99" s="67"/>
      <c r="I99" s="67"/>
      <c r="J99" s="67"/>
      <c r="K99" s="67"/>
      <c r="L99" s="67"/>
      <c r="M99" s="67"/>
      <c r="N99" s="67"/>
      <c r="O99" s="67"/>
      <c r="P99" s="67"/>
      <c r="Q99" s="67"/>
      <c r="R99" s="67"/>
      <c r="S99" s="67"/>
      <c r="T99" s="67"/>
      <c r="U99" s="67"/>
      <c r="V99" s="67"/>
      <c r="W99" s="67"/>
    </row>
    <row r="100" spans="1:23" ht="18" customHeight="1">
      <c r="A100" s="68"/>
      <c r="B100" s="534">
        <v>9</v>
      </c>
      <c r="C100" s="535"/>
      <c r="D100" s="535"/>
      <c r="E100" s="536"/>
      <c r="H100" s="67"/>
      <c r="I100" s="67"/>
      <c r="J100" s="67"/>
      <c r="K100" s="67"/>
      <c r="L100" s="67"/>
      <c r="M100" s="67"/>
      <c r="N100" s="67"/>
      <c r="O100" s="67"/>
      <c r="P100" s="67"/>
      <c r="Q100" s="67"/>
      <c r="R100" s="67"/>
      <c r="S100" s="67"/>
      <c r="T100" s="67"/>
      <c r="U100" s="67"/>
      <c r="V100" s="67"/>
      <c r="W100" s="67"/>
    </row>
    <row r="101" spans="1:23" ht="18" customHeight="1">
      <c r="A101" s="68"/>
      <c r="B101" s="537">
        <v>10</v>
      </c>
      <c r="C101" s="538"/>
      <c r="D101" s="538"/>
      <c r="E101" s="539"/>
      <c r="H101" s="67"/>
      <c r="I101" s="67"/>
      <c r="J101" s="67"/>
      <c r="K101" s="67"/>
      <c r="L101" s="67"/>
      <c r="M101" s="67"/>
      <c r="N101" s="67"/>
      <c r="O101" s="67"/>
      <c r="P101" s="67"/>
      <c r="Q101" s="67"/>
      <c r="R101" s="67"/>
      <c r="S101" s="67"/>
      <c r="T101" s="67"/>
      <c r="U101" s="67"/>
      <c r="V101" s="67"/>
      <c r="W101" s="67"/>
    </row>
    <row r="102" spans="1:23" ht="12.75">
      <c r="A102" s="68"/>
      <c r="H102" s="67"/>
      <c r="I102" s="67"/>
      <c r="J102" s="67"/>
      <c r="K102" s="67"/>
      <c r="L102" s="67"/>
      <c r="M102" s="67"/>
      <c r="N102" s="67"/>
      <c r="O102" s="67"/>
      <c r="P102" s="67"/>
      <c r="Q102" s="67"/>
      <c r="R102" s="67"/>
      <c r="S102" s="67"/>
      <c r="T102" s="67"/>
      <c r="U102" s="67"/>
      <c r="V102" s="67"/>
      <c r="W102" s="67"/>
    </row>
    <row r="103" spans="1:23" ht="12.75">
      <c r="A103" s="68"/>
      <c r="H103" s="67"/>
      <c r="I103" s="67"/>
      <c r="J103" s="67"/>
      <c r="K103" s="67"/>
      <c r="L103" s="67"/>
      <c r="M103" s="67"/>
      <c r="N103" s="67"/>
      <c r="O103" s="67"/>
      <c r="P103" s="67"/>
      <c r="Q103" s="67"/>
      <c r="R103" s="67"/>
      <c r="S103" s="67"/>
      <c r="T103" s="67"/>
      <c r="U103" s="67"/>
      <c r="V103" s="67"/>
      <c r="W103" s="67"/>
    </row>
    <row r="104" spans="1:23" ht="12.75">
      <c r="A104" s="68"/>
      <c r="H104" s="67"/>
      <c r="I104" s="67"/>
      <c r="J104" s="67"/>
      <c r="K104" s="67"/>
      <c r="L104" s="67"/>
      <c r="M104" s="67"/>
      <c r="N104" s="67"/>
      <c r="O104" s="67"/>
      <c r="P104" s="67"/>
      <c r="Q104" s="67"/>
      <c r="R104" s="67"/>
      <c r="S104" s="67"/>
      <c r="T104" s="67"/>
      <c r="U104" s="67"/>
      <c r="V104" s="67"/>
      <c r="W104" s="67"/>
    </row>
    <row r="105" spans="1:23" ht="12.75">
      <c r="A105" s="68"/>
      <c r="H105" s="67"/>
      <c r="I105" s="67"/>
      <c r="J105" s="67"/>
      <c r="K105" s="67"/>
      <c r="L105" s="67"/>
      <c r="M105" s="67"/>
      <c r="N105" s="67"/>
      <c r="O105" s="67"/>
      <c r="P105" s="67"/>
      <c r="Q105" s="67"/>
      <c r="R105" s="67"/>
      <c r="S105" s="67"/>
      <c r="T105" s="67"/>
      <c r="U105" s="67"/>
      <c r="V105" s="67"/>
      <c r="W105" s="67"/>
    </row>
  </sheetData>
  <sheetProtection/>
  <mergeCells count="32">
    <mergeCell ref="C29:E29"/>
    <mergeCell ref="C32:E32"/>
    <mergeCell ref="C86:E86"/>
    <mergeCell ref="C85:E85"/>
    <mergeCell ref="B62:E62"/>
    <mergeCell ref="C30:E30"/>
    <mergeCell ref="C31:E31"/>
    <mergeCell ref="C83:E83"/>
    <mergeCell ref="B54:E54"/>
    <mergeCell ref="B44:E44"/>
    <mergeCell ref="D1:E1"/>
    <mergeCell ref="B3:E3"/>
    <mergeCell ref="B4:E4"/>
    <mergeCell ref="B5:E5"/>
    <mergeCell ref="B28:E28"/>
    <mergeCell ref="B34:E34"/>
    <mergeCell ref="B88:E88"/>
    <mergeCell ref="B101:E101"/>
    <mergeCell ref="B90:E90"/>
    <mergeCell ref="B92:E92"/>
    <mergeCell ref="B93:E93"/>
    <mergeCell ref="B94:E94"/>
    <mergeCell ref="B100:E100"/>
    <mergeCell ref="B95:E95"/>
    <mergeCell ref="B98:E98"/>
    <mergeCell ref="B99:E99"/>
    <mergeCell ref="B96:E96"/>
    <mergeCell ref="B97:E97"/>
    <mergeCell ref="C84:E84"/>
    <mergeCell ref="C82:E82"/>
    <mergeCell ref="B73:E73"/>
    <mergeCell ref="B81:E81"/>
  </mergeCells>
  <printOptions/>
  <pageMargins left="0.7874015748031497" right="0.7874015748031497" top="0.3937007874015748" bottom="0.35433070866141736" header="0.4330708661417323" footer="0.2362204724409449"/>
  <pageSetup fitToHeight="0" fitToWidth="1" horizontalDpi="600" verticalDpi="600" orientation="portrait" paperSize="9" r:id="rId2"/>
  <headerFooter alignWithMargins="0">
    <oddFooter>&amp;CSida &amp;P(&amp;N)</oddFooter>
  </headerFooter>
  <rowBreaks count="1" manualBreakCount="1">
    <brk id="33" max="255" man="1"/>
  </rowBreaks>
  <drawing r:id="rId1"/>
</worksheet>
</file>

<file path=xl/worksheets/sheet6.xml><?xml version="1.0" encoding="utf-8"?>
<worksheet xmlns="http://schemas.openxmlformats.org/spreadsheetml/2006/main" xmlns:r="http://schemas.openxmlformats.org/officeDocument/2006/relationships">
  <sheetPr codeName="Blad23">
    <pageSetUpPr fitToPage="1"/>
  </sheetPr>
  <dimension ref="A1:N54"/>
  <sheetViews>
    <sheetView showGridLines="0" zoomScaleSheetLayoutView="75" zoomScalePageLayoutView="0" workbookViewId="0" topLeftCell="A1">
      <pane ySplit="4" topLeftCell="BM5" activePane="bottomLeft" state="frozen"/>
      <selection pane="topLeft" activeCell="B49" sqref="B49"/>
      <selection pane="bottomLeft" activeCell="B49" sqref="B49"/>
    </sheetView>
  </sheetViews>
  <sheetFormatPr defaultColWidth="9.140625" defaultRowHeight="12.75"/>
  <cols>
    <col min="1" max="1" width="21.421875" style="106" customWidth="1"/>
    <col min="2" max="2" width="59.8515625" style="106" bestFit="1" customWidth="1"/>
    <col min="3" max="3" width="10.7109375" style="323" customWidth="1"/>
    <col min="4" max="4" width="10.57421875" style="323" customWidth="1"/>
    <col min="5" max="5" width="10.421875" style="323" customWidth="1"/>
    <col min="6" max="6" width="1.8515625" style="106" customWidth="1"/>
    <col min="7" max="8" width="9.140625" style="106" customWidth="1"/>
    <col min="9" max="9" width="8.57421875" style="106" customWidth="1"/>
    <col min="10" max="14" width="9.140625" style="106" customWidth="1"/>
    <col min="15" max="16384" width="9.140625" style="294" customWidth="1"/>
  </cols>
  <sheetData>
    <row r="1" spans="2:5" s="102" customFormat="1" ht="22.5" customHeight="1">
      <c r="B1" s="100"/>
      <c r="C1" s="295"/>
      <c r="D1" s="573"/>
      <c r="E1" s="573"/>
    </row>
    <row r="2" spans="2:5" s="102" customFormat="1" ht="17.25" customHeight="1" thickBot="1">
      <c r="B2" s="104"/>
      <c r="C2" s="296"/>
      <c r="D2" s="297" t="s">
        <v>29</v>
      </c>
      <c r="E2" s="296"/>
    </row>
    <row r="3" spans="2:5" s="102" customFormat="1" ht="29.25" customHeight="1" thickBot="1">
      <c r="B3" s="574"/>
      <c r="C3" s="575"/>
      <c r="D3" s="575"/>
      <c r="E3" s="576"/>
    </row>
    <row r="4" spans="1:14" s="102" customFormat="1" ht="18" customHeight="1" thickBot="1">
      <c r="A4" s="109"/>
      <c r="B4" s="577" t="s">
        <v>83</v>
      </c>
      <c r="C4" s="577"/>
      <c r="D4" s="577"/>
      <c r="E4" s="577"/>
      <c r="F4" s="109"/>
      <c r="G4" s="109"/>
      <c r="H4" s="109"/>
      <c r="I4" s="109"/>
      <c r="J4" s="109"/>
      <c r="K4" s="109"/>
      <c r="L4" s="109"/>
      <c r="M4" s="109"/>
      <c r="N4" s="109"/>
    </row>
    <row r="5" spans="1:14" s="299" customFormat="1" ht="39" customHeight="1">
      <c r="A5" s="298"/>
      <c r="B5" s="578" t="e">
        <f>CONCATENATE("Fråga 13: Antal aktiva abonnemang[",Fotnoter!A44,"] till Internettjänst (access) fördelat per accessform och hastighet nedströms respektive uppströms den ",#REF!,":")</f>
        <v>#REF!</v>
      </c>
      <c r="C5" s="579"/>
      <c r="D5" s="579"/>
      <c r="E5" s="580"/>
      <c r="F5" s="298"/>
      <c r="G5" s="298"/>
      <c r="H5" s="298"/>
      <c r="I5" s="298"/>
      <c r="J5" s="298"/>
      <c r="K5" s="298"/>
      <c r="L5" s="298"/>
      <c r="M5" s="298"/>
      <c r="N5" s="298"/>
    </row>
    <row r="6" spans="1:14" s="299" customFormat="1" ht="12.75">
      <c r="A6" s="298"/>
      <c r="B6" s="300"/>
      <c r="C6" s="301" t="s">
        <v>21</v>
      </c>
      <c r="D6" s="301" t="s">
        <v>22</v>
      </c>
      <c r="E6" s="302" t="s">
        <v>23</v>
      </c>
      <c r="F6" s="298"/>
      <c r="G6" s="298"/>
      <c r="H6" s="298"/>
      <c r="I6" s="298"/>
      <c r="J6" s="298"/>
      <c r="K6" s="298"/>
      <c r="L6" s="298"/>
      <c r="M6" s="298"/>
      <c r="N6" s="298"/>
    </row>
    <row r="7" spans="1:14" s="299" customFormat="1" ht="16.5" customHeight="1">
      <c r="A7" s="298"/>
      <c r="B7" s="303" t="s">
        <v>45</v>
      </c>
      <c r="C7" s="304"/>
      <c r="D7" s="305"/>
      <c r="E7" s="306" t="str">
        <f>IF(SUM(C7:D7)=0," ",SUM(C7:D7))</f>
        <v> </v>
      </c>
      <c r="F7" s="298"/>
      <c r="G7" s="298"/>
      <c r="H7" s="298"/>
      <c r="I7" s="298"/>
      <c r="J7" s="298"/>
      <c r="K7" s="298"/>
      <c r="L7" s="298"/>
      <c r="M7" s="298"/>
      <c r="N7" s="298"/>
    </row>
    <row r="8" spans="1:14" s="299" customFormat="1" ht="16.5" customHeight="1">
      <c r="A8" s="298"/>
      <c r="B8" s="307" t="s">
        <v>27</v>
      </c>
      <c r="C8" s="308"/>
      <c r="D8" s="309"/>
      <c r="E8" s="310" t="str">
        <f>IF(SUM(C8:D8)=0," ",SUM(C8:D8))</f>
        <v> </v>
      </c>
      <c r="F8" s="298"/>
      <c r="G8" s="298"/>
      <c r="H8" s="298"/>
      <c r="I8" s="298"/>
      <c r="J8" s="298"/>
      <c r="K8" s="298"/>
      <c r="L8" s="298"/>
      <c r="M8" s="298"/>
      <c r="N8" s="298"/>
    </row>
    <row r="9" spans="1:14" s="299" customFormat="1" ht="16.5" customHeight="1">
      <c r="A9" s="298"/>
      <c r="B9" s="303" t="s">
        <v>42</v>
      </c>
      <c r="C9" s="311" t="str">
        <f>IF(SUM(C10:C14)=0," ",SUM(C10:C14))</f>
        <v> </v>
      </c>
      <c r="D9" s="312" t="str">
        <f>IF(SUM(D10:D14)=0," ",SUM(D10:D14))</f>
        <v> </v>
      </c>
      <c r="E9" s="313" t="str">
        <f>IF(SUM(E10:E14)=0," ",SUM(E10:E14))</f>
        <v> </v>
      </c>
      <c r="F9" s="298"/>
      <c r="G9" s="298"/>
      <c r="H9" s="298"/>
      <c r="I9" s="298"/>
      <c r="J9" s="298"/>
      <c r="K9" s="298"/>
      <c r="L9" s="298"/>
      <c r="M9" s="298"/>
      <c r="N9" s="298"/>
    </row>
    <row r="10" spans="1:14" s="299" customFormat="1" ht="16.5" customHeight="1">
      <c r="A10" s="298"/>
      <c r="B10" s="324" t="s">
        <v>103</v>
      </c>
      <c r="C10" s="314"/>
      <c r="D10" s="315"/>
      <c r="E10" s="316" t="str">
        <f>IF(SUM(C10:D10)=0," ",SUM(C10:D10))</f>
        <v> </v>
      </c>
      <c r="F10" s="298"/>
      <c r="G10" s="298"/>
      <c r="H10" s="298"/>
      <c r="I10" s="298"/>
      <c r="J10" s="298"/>
      <c r="K10" s="298"/>
      <c r="L10" s="298"/>
      <c r="M10" s="298"/>
      <c r="N10" s="298"/>
    </row>
    <row r="11" spans="1:14" s="299" customFormat="1" ht="16.5" customHeight="1">
      <c r="A11" s="298"/>
      <c r="B11" s="324" t="s">
        <v>104</v>
      </c>
      <c r="C11" s="314"/>
      <c r="D11" s="315"/>
      <c r="E11" s="316" t="str">
        <f aca="true" t="shared" si="0" ref="E11:E39">IF(SUM(C11:D11)=0," ",SUM(C11:D11))</f>
        <v> </v>
      </c>
      <c r="F11" s="298"/>
      <c r="G11" s="298"/>
      <c r="H11" s="298"/>
      <c r="I11" s="298"/>
      <c r="J11" s="298"/>
      <c r="K11" s="298"/>
      <c r="L11" s="298"/>
      <c r="M11" s="298"/>
      <c r="N11" s="298"/>
    </row>
    <row r="12" spans="1:14" s="299" customFormat="1" ht="16.5" customHeight="1">
      <c r="A12" s="298"/>
      <c r="B12" s="324" t="s">
        <v>105</v>
      </c>
      <c r="C12" s="314"/>
      <c r="D12" s="315"/>
      <c r="E12" s="316" t="str">
        <f t="shared" si="0"/>
        <v> </v>
      </c>
      <c r="F12" s="298"/>
      <c r="G12" s="298"/>
      <c r="H12" s="298"/>
      <c r="I12" s="298"/>
      <c r="J12" s="298"/>
      <c r="K12" s="298"/>
      <c r="L12" s="298"/>
      <c r="M12" s="298"/>
      <c r="N12" s="298"/>
    </row>
    <row r="13" spans="1:14" s="299" customFormat="1" ht="16.5" customHeight="1">
      <c r="A13" s="298"/>
      <c r="B13" s="324" t="s">
        <v>154</v>
      </c>
      <c r="C13" s="314"/>
      <c r="D13" s="315"/>
      <c r="E13" s="316" t="str">
        <f t="shared" si="0"/>
        <v> </v>
      </c>
      <c r="F13" s="298"/>
      <c r="G13" s="298"/>
      <c r="H13" s="298"/>
      <c r="I13" s="298"/>
      <c r="J13" s="298"/>
      <c r="K13" s="298"/>
      <c r="L13" s="298"/>
      <c r="M13" s="298"/>
      <c r="N13" s="298"/>
    </row>
    <row r="14" spans="1:14" s="299" customFormat="1" ht="16.5" customHeight="1">
      <c r="A14" s="298"/>
      <c r="B14" s="324" t="s">
        <v>186</v>
      </c>
      <c r="C14" s="314"/>
      <c r="D14" s="315"/>
      <c r="E14" s="316" t="str">
        <f t="shared" si="0"/>
        <v> </v>
      </c>
      <c r="F14" s="298"/>
      <c r="G14" s="298"/>
      <c r="H14" s="298"/>
      <c r="I14" s="298"/>
      <c r="J14" s="298"/>
      <c r="K14" s="298"/>
      <c r="L14" s="298"/>
      <c r="M14" s="298"/>
      <c r="N14" s="298"/>
    </row>
    <row r="15" spans="1:14" s="299" customFormat="1" ht="16.5" customHeight="1">
      <c r="A15" s="298"/>
      <c r="B15" s="325" t="str">
        <f>CONCATENATE("varav xDSL slutkunder ansl. via LLUB (fullt tillträde/ledning)[",Fotnoter!A45,"]:")</f>
        <v>varav xDSL slutkunder ansl. via LLUB (fullt tillträde/ledning)[41]:</v>
      </c>
      <c r="C15" s="314"/>
      <c r="D15" s="315"/>
      <c r="E15" s="316" t="str">
        <f t="shared" si="0"/>
        <v> </v>
      </c>
      <c r="F15" s="298"/>
      <c r="G15" s="298"/>
      <c r="H15" s="298"/>
      <c r="I15" s="298"/>
      <c r="J15" s="298"/>
      <c r="K15" s="298"/>
      <c r="L15" s="298"/>
      <c r="M15" s="298"/>
      <c r="N15" s="298"/>
    </row>
    <row r="16" spans="1:14" s="299" customFormat="1" ht="16.5" customHeight="1">
      <c r="A16" s="298"/>
      <c r="B16" s="325" t="str">
        <f>CONCATENATE("varav xDSL slutkunder ansl. via LLUB (delat tillträde/ledning)[",Fotnoter!A45,"]:")</f>
        <v>varav xDSL slutkunder ansl. via LLUB (delat tillträde/ledning)[41]:</v>
      </c>
      <c r="C16" s="314"/>
      <c r="D16" s="315"/>
      <c r="E16" s="316" t="str">
        <f t="shared" si="0"/>
        <v> </v>
      </c>
      <c r="F16" s="298"/>
      <c r="G16" s="298"/>
      <c r="H16" s="298"/>
      <c r="I16" s="298"/>
      <c r="J16" s="298"/>
      <c r="K16" s="298"/>
      <c r="L16" s="298"/>
      <c r="M16" s="298"/>
      <c r="N16" s="298"/>
    </row>
    <row r="17" spans="1:14" s="299" customFormat="1" ht="16.5" customHeight="1">
      <c r="A17" s="298"/>
      <c r="B17" s="326" t="str">
        <f>CONCATENATE("varav xDSL slutkunder anslutna via andra grossistprodukter[",Fotnoter!A46,"]:")</f>
        <v>varav xDSL slutkunder anslutna via andra grossistprodukter[42]:</v>
      </c>
      <c r="C17" s="308"/>
      <c r="D17" s="309"/>
      <c r="E17" s="310" t="str">
        <f t="shared" si="0"/>
        <v> </v>
      </c>
      <c r="F17" s="298"/>
      <c r="G17" s="298"/>
      <c r="H17" s="298"/>
      <c r="I17" s="298"/>
      <c r="J17" s="298"/>
      <c r="K17" s="298"/>
      <c r="L17" s="298"/>
      <c r="M17" s="298"/>
      <c r="N17" s="298"/>
    </row>
    <row r="18" spans="1:14" s="299" customFormat="1" ht="16.5" customHeight="1">
      <c r="A18" s="298"/>
      <c r="B18" s="303" t="s">
        <v>14</v>
      </c>
      <c r="C18" s="311" t="str">
        <f>IF(SUM(C19:C23)=0," ",SUM(C19:C23))</f>
        <v> </v>
      </c>
      <c r="D18" s="312" t="str">
        <f>IF(SUM(D19:D23)=0," ",SUM(D19:D23))</f>
        <v> </v>
      </c>
      <c r="E18" s="313" t="str">
        <f>IF(SUM(E19:E23)=0," ",SUM(E19:E23))</f>
        <v> </v>
      </c>
      <c r="F18" s="298"/>
      <c r="G18" s="298"/>
      <c r="H18" s="298"/>
      <c r="I18" s="298"/>
      <c r="J18" s="298"/>
      <c r="K18" s="298"/>
      <c r="L18" s="298"/>
      <c r="M18" s="298"/>
      <c r="N18" s="298"/>
    </row>
    <row r="19" spans="1:14" s="299" customFormat="1" ht="16.5" customHeight="1">
      <c r="A19" s="298"/>
      <c r="B19" s="317" t="s">
        <v>46</v>
      </c>
      <c r="C19" s="314"/>
      <c r="D19" s="315"/>
      <c r="E19" s="316" t="str">
        <f t="shared" si="0"/>
        <v> </v>
      </c>
      <c r="F19" s="298"/>
      <c r="G19" s="298"/>
      <c r="H19" s="298"/>
      <c r="I19" s="298"/>
      <c r="J19" s="298"/>
      <c r="K19" s="298"/>
      <c r="L19" s="298"/>
      <c r="M19" s="298"/>
      <c r="N19" s="298"/>
    </row>
    <row r="20" spans="1:14" s="299" customFormat="1" ht="16.5" customHeight="1">
      <c r="A20" s="298"/>
      <c r="B20" s="317" t="s">
        <v>47</v>
      </c>
      <c r="C20" s="314"/>
      <c r="D20" s="315"/>
      <c r="E20" s="316" t="str">
        <f t="shared" si="0"/>
        <v> </v>
      </c>
      <c r="F20" s="298"/>
      <c r="G20" s="298"/>
      <c r="H20" s="298"/>
      <c r="I20" s="298"/>
      <c r="J20" s="298"/>
      <c r="K20" s="298"/>
      <c r="L20" s="298"/>
      <c r="M20" s="298"/>
      <c r="N20" s="298"/>
    </row>
    <row r="21" spans="1:14" s="299" customFormat="1" ht="16.5" customHeight="1">
      <c r="A21" s="298"/>
      <c r="B21" s="317" t="s">
        <v>84</v>
      </c>
      <c r="C21" s="308"/>
      <c r="D21" s="309"/>
      <c r="E21" s="316" t="str">
        <f t="shared" si="0"/>
        <v> </v>
      </c>
      <c r="F21" s="298"/>
      <c r="G21" s="298"/>
      <c r="H21" s="298"/>
      <c r="I21" s="298"/>
      <c r="J21" s="298"/>
      <c r="K21" s="298"/>
      <c r="L21" s="298"/>
      <c r="M21" s="298"/>
      <c r="N21" s="298"/>
    </row>
    <row r="22" spans="1:14" s="299" customFormat="1" ht="16.5" customHeight="1">
      <c r="A22" s="298"/>
      <c r="B22" s="324" t="s">
        <v>154</v>
      </c>
      <c r="C22" s="308"/>
      <c r="D22" s="309"/>
      <c r="E22" s="316"/>
      <c r="F22" s="298"/>
      <c r="G22" s="298"/>
      <c r="H22" s="298"/>
      <c r="I22" s="298"/>
      <c r="J22" s="298"/>
      <c r="K22" s="298"/>
      <c r="L22" s="298"/>
      <c r="M22" s="298"/>
      <c r="N22" s="298"/>
    </row>
    <row r="23" spans="1:14" s="299" customFormat="1" ht="16.5" customHeight="1">
      <c r="A23" s="298"/>
      <c r="B23" s="324" t="s">
        <v>186</v>
      </c>
      <c r="C23" s="308"/>
      <c r="D23" s="309"/>
      <c r="E23" s="316" t="str">
        <f t="shared" si="0"/>
        <v> </v>
      </c>
      <c r="F23" s="298"/>
      <c r="G23" s="298"/>
      <c r="H23" s="298"/>
      <c r="I23" s="298"/>
      <c r="J23" s="298"/>
      <c r="K23" s="298"/>
      <c r="L23" s="298"/>
      <c r="M23" s="298"/>
      <c r="N23" s="298"/>
    </row>
    <row r="24" spans="1:14" s="299" customFormat="1" ht="16.5" customHeight="1">
      <c r="A24" s="298"/>
      <c r="B24" s="303" t="str">
        <f>CONCATENATE("Fast radio access[",Fotnoter!A47,"]:")</f>
        <v>Fast radio access[43]:</v>
      </c>
      <c r="C24" s="311" t="str">
        <f>IF(SUM(C25:C29)=0," ",SUM(C25:C29))</f>
        <v> </v>
      </c>
      <c r="D24" s="312" t="str">
        <f>IF(SUM(D25:D29)=0," ",SUM(D25:D29))</f>
        <v> </v>
      </c>
      <c r="E24" s="313" t="str">
        <f>IF(SUM(E25:E29)=0," ",SUM(E25:E29))</f>
        <v> </v>
      </c>
      <c r="F24" s="298"/>
      <c r="G24" s="298"/>
      <c r="H24" s="298"/>
      <c r="I24" s="298"/>
      <c r="J24" s="298"/>
      <c r="K24" s="298"/>
      <c r="L24" s="298"/>
      <c r="M24" s="298"/>
      <c r="N24" s="298"/>
    </row>
    <row r="25" spans="1:14" s="299" customFormat="1" ht="16.5" customHeight="1">
      <c r="A25" s="298"/>
      <c r="B25" s="317" t="s">
        <v>46</v>
      </c>
      <c r="C25" s="314"/>
      <c r="D25" s="315"/>
      <c r="E25" s="316" t="str">
        <f t="shared" si="0"/>
        <v> </v>
      </c>
      <c r="F25" s="298"/>
      <c r="G25" s="298"/>
      <c r="H25" s="298"/>
      <c r="I25" s="298"/>
      <c r="J25" s="298"/>
      <c r="K25" s="298"/>
      <c r="L25" s="298"/>
      <c r="M25" s="298"/>
      <c r="N25" s="298"/>
    </row>
    <row r="26" spans="1:14" s="299" customFormat="1" ht="16.5" customHeight="1">
      <c r="A26" s="298"/>
      <c r="B26" s="317" t="s">
        <v>47</v>
      </c>
      <c r="C26" s="314"/>
      <c r="D26" s="315"/>
      <c r="E26" s="316" t="str">
        <f t="shared" si="0"/>
        <v> </v>
      </c>
      <c r="F26" s="298"/>
      <c r="G26" s="298"/>
      <c r="H26" s="298"/>
      <c r="I26" s="298"/>
      <c r="J26" s="298"/>
      <c r="K26" s="298"/>
      <c r="L26" s="298"/>
      <c r="M26" s="298"/>
      <c r="N26" s="298"/>
    </row>
    <row r="27" spans="1:14" s="299" customFormat="1" ht="16.5" customHeight="1">
      <c r="A27" s="298"/>
      <c r="B27" s="317" t="s">
        <v>84</v>
      </c>
      <c r="C27" s="308"/>
      <c r="D27" s="309"/>
      <c r="E27" s="316" t="str">
        <f t="shared" si="0"/>
        <v> </v>
      </c>
      <c r="F27" s="298"/>
      <c r="G27" s="298"/>
      <c r="H27" s="298"/>
      <c r="I27" s="298"/>
      <c r="J27" s="298"/>
      <c r="K27" s="298"/>
      <c r="L27" s="298"/>
      <c r="M27" s="298"/>
      <c r="N27" s="298"/>
    </row>
    <row r="28" spans="1:14" s="299" customFormat="1" ht="16.5" customHeight="1">
      <c r="A28" s="298"/>
      <c r="B28" s="324" t="s">
        <v>154</v>
      </c>
      <c r="C28" s="308"/>
      <c r="D28" s="309"/>
      <c r="E28" s="316"/>
      <c r="F28" s="298"/>
      <c r="G28" s="298"/>
      <c r="H28" s="298"/>
      <c r="I28" s="298"/>
      <c r="J28" s="298"/>
      <c r="K28" s="298"/>
      <c r="L28" s="298"/>
      <c r="M28" s="298"/>
      <c r="N28" s="298"/>
    </row>
    <row r="29" spans="1:14" s="299" customFormat="1" ht="16.5" customHeight="1">
      <c r="A29" s="298"/>
      <c r="B29" s="324" t="s">
        <v>186</v>
      </c>
      <c r="C29" s="308"/>
      <c r="D29" s="309"/>
      <c r="E29" s="316" t="str">
        <f>IF(SUM(C29:D29)=0," ",SUM(C29:D29))</f>
        <v> </v>
      </c>
      <c r="F29" s="298"/>
      <c r="G29" s="298"/>
      <c r="H29" s="298"/>
      <c r="I29" s="298"/>
      <c r="J29" s="298"/>
      <c r="K29" s="298"/>
      <c r="L29" s="298"/>
      <c r="M29" s="298"/>
      <c r="N29" s="298"/>
    </row>
    <row r="30" spans="1:14" s="299" customFormat="1" ht="16.5" customHeight="1">
      <c r="A30" s="298"/>
      <c r="B30" s="303" t="s">
        <v>28</v>
      </c>
      <c r="C30" s="311" t="str">
        <f>IF(SUM(C31:C35)=0," ",SUM(C31:C35))</f>
        <v> </v>
      </c>
      <c r="D30" s="312" t="str">
        <f>IF(SUM(D31:D35)=0," ",SUM(D31:D35))</f>
        <v> </v>
      </c>
      <c r="E30" s="313" t="str">
        <f>IF(SUM(E31:E35)=0," ",SUM(E31:E35))</f>
        <v> </v>
      </c>
      <c r="F30" s="298"/>
      <c r="G30" s="298"/>
      <c r="H30" s="298"/>
      <c r="I30" s="298"/>
      <c r="J30" s="298"/>
      <c r="K30" s="298"/>
      <c r="L30" s="298"/>
      <c r="M30" s="298"/>
      <c r="N30" s="298"/>
    </row>
    <row r="31" spans="1:14" s="299" customFormat="1" ht="16.5" customHeight="1">
      <c r="A31" s="298"/>
      <c r="B31" s="317" t="s">
        <v>46</v>
      </c>
      <c r="C31" s="314"/>
      <c r="D31" s="315"/>
      <c r="E31" s="316" t="str">
        <f t="shared" si="0"/>
        <v> </v>
      </c>
      <c r="F31" s="298"/>
      <c r="G31" s="298"/>
      <c r="H31" s="298"/>
      <c r="I31" s="298"/>
      <c r="J31" s="298"/>
      <c r="K31" s="298"/>
      <c r="L31" s="298"/>
      <c r="M31" s="298"/>
      <c r="N31" s="298"/>
    </row>
    <row r="32" spans="1:14" s="299" customFormat="1" ht="16.5" customHeight="1">
      <c r="A32" s="298"/>
      <c r="B32" s="317" t="s">
        <v>47</v>
      </c>
      <c r="C32" s="314"/>
      <c r="D32" s="315"/>
      <c r="E32" s="316" t="str">
        <f t="shared" si="0"/>
        <v> </v>
      </c>
      <c r="F32" s="298"/>
      <c r="G32" s="298"/>
      <c r="H32" s="298"/>
      <c r="I32" s="298"/>
      <c r="J32" s="298"/>
      <c r="K32" s="298"/>
      <c r="L32" s="298"/>
      <c r="M32" s="298"/>
      <c r="N32" s="298"/>
    </row>
    <row r="33" spans="1:14" s="299" customFormat="1" ht="16.5" customHeight="1">
      <c r="A33" s="298"/>
      <c r="B33" s="317" t="s">
        <v>84</v>
      </c>
      <c r="C33" s="308"/>
      <c r="D33" s="309"/>
      <c r="E33" s="316" t="str">
        <f t="shared" si="0"/>
        <v> </v>
      </c>
      <c r="F33" s="298"/>
      <c r="G33" s="298"/>
      <c r="H33" s="298"/>
      <c r="I33" s="298"/>
      <c r="J33" s="298"/>
      <c r="K33" s="298"/>
      <c r="L33" s="298"/>
      <c r="M33" s="298"/>
      <c r="N33" s="298"/>
    </row>
    <row r="34" spans="1:14" s="299" customFormat="1" ht="16.5" customHeight="1">
      <c r="A34" s="298"/>
      <c r="B34" s="324" t="s">
        <v>154</v>
      </c>
      <c r="C34" s="308"/>
      <c r="D34" s="309"/>
      <c r="E34" s="316"/>
      <c r="F34" s="298"/>
      <c r="G34" s="298"/>
      <c r="H34" s="298"/>
      <c r="I34" s="298"/>
      <c r="J34" s="298"/>
      <c r="K34" s="298"/>
      <c r="L34" s="298"/>
      <c r="M34" s="298"/>
      <c r="N34" s="298"/>
    </row>
    <row r="35" spans="1:14" s="299" customFormat="1" ht="16.5" customHeight="1">
      <c r="A35" s="298"/>
      <c r="B35" s="324" t="s">
        <v>186</v>
      </c>
      <c r="C35" s="308"/>
      <c r="D35" s="309"/>
      <c r="E35" s="316" t="str">
        <f>IF(SUM(C35:D35)=0," ",SUM(C35:D35))</f>
        <v> </v>
      </c>
      <c r="F35" s="298"/>
      <c r="G35" s="298"/>
      <c r="H35" s="298"/>
      <c r="I35" s="298"/>
      <c r="J35" s="298"/>
      <c r="K35" s="298"/>
      <c r="L35" s="298"/>
      <c r="M35" s="298"/>
      <c r="N35" s="298"/>
    </row>
    <row r="36" spans="1:14" s="299" customFormat="1" ht="16.5" customHeight="1">
      <c r="A36" s="298"/>
      <c r="B36" s="303" t="str">
        <f>CONCATENATE("Fiber och Fiber-LAN[",Fotnoter!A48,"]:")</f>
        <v>Fiber och Fiber-LAN[44]:</v>
      </c>
      <c r="C36" s="311" t="str">
        <f>IF(SUM(C37:C41)=0," ",SUM(C37:C41))</f>
        <v> </v>
      </c>
      <c r="D36" s="312" t="str">
        <f>IF(SUM(D37:D41)=0," ",SUM(D37:D41))</f>
        <v> </v>
      </c>
      <c r="E36" s="313" t="str">
        <f>IF(SUM(E37:E41)=0," ",SUM(E37:E41))</f>
        <v> </v>
      </c>
      <c r="F36" s="298"/>
      <c r="G36" s="298"/>
      <c r="H36" s="298"/>
      <c r="I36" s="298"/>
      <c r="J36" s="298"/>
      <c r="K36" s="298"/>
      <c r="L36" s="298"/>
      <c r="M36" s="298"/>
      <c r="N36" s="298"/>
    </row>
    <row r="37" spans="1:14" s="299" customFormat="1" ht="16.5" customHeight="1">
      <c r="A37" s="298"/>
      <c r="B37" s="317" t="s">
        <v>46</v>
      </c>
      <c r="C37" s="308"/>
      <c r="D37" s="309"/>
      <c r="E37" s="316" t="str">
        <f t="shared" si="0"/>
        <v> </v>
      </c>
      <c r="F37" s="298"/>
      <c r="G37" s="298"/>
      <c r="H37" s="298"/>
      <c r="I37" s="298"/>
      <c r="J37" s="298"/>
      <c r="K37" s="298"/>
      <c r="L37" s="298"/>
      <c r="M37" s="298"/>
      <c r="N37" s="298"/>
    </row>
    <row r="38" spans="1:14" s="299" customFormat="1" ht="16.5" customHeight="1">
      <c r="A38" s="298"/>
      <c r="B38" s="317" t="s">
        <v>47</v>
      </c>
      <c r="C38" s="308"/>
      <c r="D38" s="309"/>
      <c r="E38" s="316" t="str">
        <f t="shared" si="0"/>
        <v> </v>
      </c>
      <c r="F38" s="298"/>
      <c r="G38" s="298"/>
      <c r="H38" s="298"/>
      <c r="I38" s="298"/>
      <c r="J38" s="298"/>
      <c r="K38" s="298"/>
      <c r="L38" s="298"/>
      <c r="M38" s="298"/>
      <c r="N38" s="298"/>
    </row>
    <row r="39" spans="1:14" s="299" customFormat="1" ht="16.5" customHeight="1">
      <c r="A39" s="298"/>
      <c r="B39" s="317" t="s">
        <v>84</v>
      </c>
      <c r="C39" s="308"/>
      <c r="D39" s="309"/>
      <c r="E39" s="316" t="str">
        <f t="shared" si="0"/>
        <v> </v>
      </c>
      <c r="F39" s="298"/>
      <c r="G39" s="298"/>
      <c r="H39" s="298"/>
      <c r="I39" s="298"/>
      <c r="J39" s="298"/>
      <c r="K39" s="298"/>
      <c r="L39" s="298"/>
      <c r="M39" s="298"/>
      <c r="N39" s="298"/>
    </row>
    <row r="40" spans="1:14" s="299" customFormat="1" ht="16.5" customHeight="1">
      <c r="A40" s="298"/>
      <c r="B40" s="324" t="s">
        <v>154</v>
      </c>
      <c r="C40" s="308"/>
      <c r="D40" s="309"/>
      <c r="E40" s="316"/>
      <c r="F40" s="298"/>
      <c r="G40" s="298"/>
      <c r="H40" s="298"/>
      <c r="I40" s="298"/>
      <c r="J40" s="298"/>
      <c r="K40" s="298"/>
      <c r="L40" s="298"/>
      <c r="M40" s="298"/>
      <c r="N40" s="298"/>
    </row>
    <row r="41" spans="1:14" s="299" customFormat="1" ht="16.5" customHeight="1">
      <c r="A41" s="298"/>
      <c r="B41" s="324" t="s">
        <v>186</v>
      </c>
      <c r="C41" s="308"/>
      <c r="D41" s="309"/>
      <c r="E41" s="316" t="str">
        <f>IF(SUM(C41:D41)=0," ",SUM(C41:D41))</f>
        <v> </v>
      </c>
      <c r="F41" s="298"/>
      <c r="G41" s="298"/>
      <c r="H41" s="298"/>
      <c r="I41" s="298"/>
      <c r="J41" s="298"/>
      <c r="K41" s="298"/>
      <c r="L41" s="298"/>
      <c r="M41" s="298"/>
      <c r="N41" s="298"/>
    </row>
    <row r="42" spans="1:14" s="299" customFormat="1" ht="16.5" customHeight="1">
      <c r="A42" s="298"/>
      <c r="B42" s="303" t="s">
        <v>71</v>
      </c>
      <c r="C42" s="311" t="str">
        <f>IF(SUM(C43:C47)=0," ",SUM(C43:C47))</f>
        <v> </v>
      </c>
      <c r="D42" s="312" t="str">
        <f>IF(SUM(D43:D47)=0," ",SUM(D43:D47))</f>
        <v> </v>
      </c>
      <c r="E42" s="313" t="str">
        <f>IF(SUM(E43:E47)=0," ",SUM(E43:E47))</f>
        <v> </v>
      </c>
      <c r="F42" s="298"/>
      <c r="G42" s="298"/>
      <c r="H42" s="298"/>
      <c r="I42" s="298"/>
      <c r="J42" s="298"/>
      <c r="K42" s="298"/>
      <c r="L42" s="298"/>
      <c r="M42" s="298"/>
      <c r="N42" s="298"/>
    </row>
    <row r="43" spans="1:14" s="299" customFormat="1" ht="16.5" customHeight="1">
      <c r="A43" s="298"/>
      <c r="B43" s="317" t="s">
        <v>46</v>
      </c>
      <c r="C43" s="308"/>
      <c r="D43" s="309"/>
      <c r="E43" s="316" t="str">
        <f>IF(SUM(C43:D43)=0," ",SUM(C43:D43))</f>
        <v> </v>
      </c>
      <c r="F43" s="298"/>
      <c r="G43" s="298"/>
      <c r="H43" s="298"/>
      <c r="I43" s="298"/>
      <c r="J43" s="298"/>
      <c r="K43" s="298"/>
      <c r="L43" s="298"/>
      <c r="M43" s="298"/>
      <c r="N43" s="298"/>
    </row>
    <row r="44" spans="1:14" s="299" customFormat="1" ht="16.5" customHeight="1">
      <c r="A44" s="298"/>
      <c r="B44" s="317" t="s">
        <v>47</v>
      </c>
      <c r="C44" s="308"/>
      <c r="D44" s="309"/>
      <c r="E44" s="316" t="str">
        <f>IF(SUM(C44:D44)=0," ",SUM(C44:D44))</f>
        <v> </v>
      </c>
      <c r="F44" s="298"/>
      <c r="G44" s="298"/>
      <c r="H44" s="298"/>
      <c r="I44" s="298"/>
      <c r="J44" s="298"/>
      <c r="K44" s="298"/>
      <c r="L44" s="298"/>
      <c r="M44" s="298"/>
      <c r="N44" s="298"/>
    </row>
    <row r="45" spans="1:14" s="299" customFormat="1" ht="16.5" customHeight="1">
      <c r="A45" s="298"/>
      <c r="B45" s="317" t="s">
        <v>84</v>
      </c>
      <c r="C45" s="308"/>
      <c r="D45" s="309"/>
      <c r="E45" s="316" t="str">
        <f>IF(SUM(C45:D45)=0," ",SUM(C45:D45))</f>
        <v> </v>
      </c>
      <c r="F45" s="298"/>
      <c r="G45" s="298"/>
      <c r="H45" s="298"/>
      <c r="I45" s="298"/>
      <c r="J45" s="298"/>
      <c r="K45" s="298"/>
      <c r="L45" s="298"/>
      <c r="M45" s="298"/>
      <c r="N45" s="298"/>
    </row>
    <row r="46" spans="1:14" s="299" customFormat="1" ht="16.5" customHeight="1">
      <c r="A46" s="298"/>
      <c r="B46" s="324" t="s">
        <v>154</v>
      </c>
      <c r="C46" s="308"/>
      <c r="D46" s="309"/>
      <c r="E46" s="316"/>
      <c r="F46" s="298"/>
      <c r="G46" s="298"/>
      <c r="H46" s="298"/>
      <c r="I46" s="298"/>
      <c r="J46" s="298"/>
      <c r="K46" s="298"/>
      <c r="L46" s="298"/>
      <c r="M46" s="298"/>
      <c r="N46" s="298"/>
    </row>
    <row r="47" spans="1:14" s="299" customFormat="1" ht="16.5" customHeight="1" thickBot="1">
      <c r="A47" s="298"/>
      <c r="B47" s="324" t="s">
        <v>186</v>
      </c>
      <c r="C47" s="308"/>
      <c r="D47" s="309"/>
      <c r="E47" s="316" t="str">
        <f>IF(SUM(C47:D47)=0," ",SUM(C47:D47))</f>
        <v> </v>
      </c>
      <c r="F47" s="298"/>
      <c r="G47" s="298"/>
      <c r="H47" s="298"/>
      <c r="I47" s="298"/>
      <c r="J47" s="298"/>
      <c r="K47" s="298"/>
      <c r="L47" s="298"/>
      <c r="M47" s="298"/>
      <c r="N47" s="298"/>
    </row>
    <row r="48" spans="1:14" s="299" customFormat="1" ht="16.5" customHeight="1" thickTop="1">
      <c r="A48" s="298"/>
      <c r="B48" s="318" t="s">
        <v>48</v>
      </c>
      <c r="C48" s="319" t="str">
        <f>IF(SUM(C7:C9,C18,C24,C30,C36,C42)=0," ",SUM(C7:C9,C18,C24,C30,C36,C42))</f>
        <v> </v>
      </c>
      <c r="D48" s="429" t="str">
        <f>IF(SUM(D7:D9,D18,D24,D30,D36,D42)=0," ",SUM(D7:D9,D18,D24,D30,D36,D42))</f>
        <v> </v>
      </c>
      <c r="E48" s="320" t="str">
        <f>IF(SUM(E7:E9,E18,E24,E30,E36,E42)=0," ",SUM(E7:E9,E18,E24,E30,E36,E42))</f>
        <v> </v>
      </c>
      <c r="F48" s="298"/>
      <c r="G48" s="298"/>
      <c r="H48" s="298"/>
      <c r="I48" s="298"/>
      <c r="J48" s="298"/>
      <c r="K48" s="298"/>
      <c r="L48" s="298"/>
      <c r="M48" s="298"/>
      <c r="N48" s="298"/>
    </row>
    <row r="49" spans="1:14" s="299" customFormat="1" ht="16.5" customHeight="1">
      <c r="A49" s="298"/>
      <c r="B49" s="449" t="s">
        <v>155</v>
      </c>
      <c r="C49" s="431"/>
      <c r="D49" s="434"/>
      <c r="E49" s="437"/>
      <c r="F49" s="298"/>
      <c r="G49" s="298"/>
      <c r="H49" s="298"/>
      <c r="I49" s="298"/>
      <c r="J49" s="298"/>
      <c r="K49" s="298"/>
      <c r="L49" s="298"/>
      <c r="M49" s="298"/>
      <c r="N49" s="298"/>
    </row>
    <row r="50" spans="1:14" s="299" customFormat="1" ht="16.5" customHeight="1">
      <c r="A50" s="298"/>
      <c r="B50" s="449" t="s">
        <v>156</v>
      </c>
      <c r="C50" s="432"/>
      <c r="D50" s="435"/>
      <c r="E50" s="438"/>
      <c r="F50" s="298"/>
      <c r="G50" s="298"/>
      <c r="H50" s="298"/>
      <c r="I50" s="298"/>
      <c r="J50" s="298"/>
      <c r="K50" s="298"/>
      <c r="L50" s="298"/>
      <c r="M50" s="298"/>
      <c r="N50" s="298"/>
    </row>
    <row r="51" spans="1:14" s="299" customFormat="1" ht="16.5" customHeight="1">
      <c r="A51" s="298"/>
      <c r="B51" s="449" t="s">
        <v>187</v>
      </c>
      <c r="C51" s="433"/>
      <c r="D51" s="436"/>
      <c r="E51" s="438"/>
      <c r="F51" s="298"/>
      <c r="G51" s="298"/>
      <c r="H51" s="298"/>
      <c r="I51" s="298"/>
      <c r="J51" s="298"/>
      <c r="K51" s="298"/>
      <c r="L51" s="298"/>
      <c r="M51" s="298"/>
      <c r="N51" s="298"/>
    </row>
    <row r="52" spans="1:14" s="299" customFormat="1" ht="63.75" customHeight="1">
      <c r="A52" s="298"/>
      <c r="B52" s="570" t="s">
        <v>49</v>
      </c>
      <c r="C52" s="571"/>
      <c r="D52" s="571"/>
      <c r="E52" s="572"/>
      <c r="F52" s="298"/>
      <c r="G52" s="298"/>
      <c r="H52" s="298"/>
      <c r="I52" s="298"/>
      <c r="J52" s="298"/>
      <c r="K52" s="298"/>
      <c r="L52" s="298"/>
      <c r="M52" s="298"/>
      <c r="N52" s="298"/>
    </row>
    <row r="53" spans="2:5" s="321" customFormat="1" ht="12.75">
      <c r="B53" s="386"/>
      <c r="C53" s="164"/>
      <c r="D53" s="164"/>
      <c r="E53" s="164"/>
    </row>
    <row r="54" spans="2:5" ht="12.75">
      <c r="B54" s="298"/>
      <c r="C54" s="322"/>
      <c r="D54" s="322"/>
      <c r="E54" s="322"/>
    </row>
  </sheetData>
  <sheetProtection/>
  <mergeCells count="5">
    <mergeCell ref="B52:E52"/>
    <mergeCell ref="D1:E1"/>
    <mergeCell ref="B3:E3"/>
    <mergeCell ref="B4:E4"/>
    <mergeCell ref="B5:E5"/>
  </mergeCells>
  <printOptions/>
  <pageMargins left="0.7480314960629921" right="0.6692913385826772" top="0.3937007874015748" bottom="0.35433070866141736" header="0.4330708661417323" footer="0.2362204724409449"/>
  <pageSetup fitToHeight="0" fitToWidth="1" horizontalDpi="600" verticalDpi="600" orientation="portrait" paperSize="9" scale="96" r:id="rId2"/>
  <headerFooter alignWithMargins="0">
    <oddFooter>&amp;CSida &amp;P(&amp;N)</oddFooter>
  </headerFooter>
  <drawing r:id="rId1"/>
</worksheet>
</file>

<file path=xl/worksheets/sheet7.xml><?xml version="1.0" encoding="utf-8"?>
<worksheet xmlns="http://schemas.openxmlformats.org/spreadsheetml/2006/main" xmlns:r="http://schemas.openxmlformats.org/officeDocument/2006/relationships">
  <sheetPr codeName="Blad7">
    <pageSetUpPr fitToPage="1"/>
  </sheetPr>
  <dimension ref="A1:F33"/>
  <sheetViews>
    <sheetView showGridLines="0" zoomScaleSheetLayoutView="100" zoomScalePageLayoutView="0" workbookViewId="0" topLeftCell="A1">
      <pane ySplit="4" topLeftCell="BM5" activePane="bottomLeft" state="frozen"/>
      <selection pane="topLeft" activeCell="B49" sqref="B49"/>
      <selection pane="bottomLeft" activeCell="B49" sqref="B49"/>
    </sheetView>
  </sheetViews>
  <sheetFormatPr defaultColWidth="9.140625" defaultRowHeight="12.75"/>
  <cols>
    <col min="1" max="1" width="21.421875" style="67" customWidth="1"/>
    <col min="2" max="2" width="53.421875" style="67" customWidth="1"/>
    <col min="3" max="3" width="12.57421875" style="67" customWidth="1"/>
    <col min="4" max="4" width="18.140625" style="67" customWidth="1"/>
    <col min="5" max="5" width="32.8515625" style="67" customWidth="1"/>
    <col min="6" max="16384" width="9.140625" style="67" customWidth="1"/>
  </cols>
  <sheetData>
    <row r="1" spans="2:4" s="68" customFormat="1" ht="22.5" customHeight="1">
      <c r="B1" s="327"/>
      <c r="C1" s="328"/>
      <c r="D1" s="328"/>
    </row>
    <row r="2" spans="2:4" s="68" customFormat="1" ht="17.25" customHeight="1" thickBot="1">
      <c r="B2" s="329"/>
      <c r="C2" s="330"/>
      <c r="D2" s="330" t="s">
        <v>29</v>
      </c>
    </row>
    <row r="3" spans="2:4" s="68" customFormat="1" ht="29.25" customHeight="1" thickBot="1">
      <c r="B3" s="504"/>
      <c r="C3" s="504"/>
      <c r="D3" s="504"/>
    </row>
    <row r="4" spans="2:4" s="169" customFormat="1" ht="18" customHeight="1" thickBot="1">
      <c r="B4" s="583" t="s">
        <v>43</v>
      </c>
      <c r="C4" s="583"/>
      <c r="D4" s="583"/>
    </row>
    <row r="5" spans="1:5" ht="34.5" customHeight="1">
      <c r="A5" s="291"/>
      <c r="B5" s="584" t="s">
        <v>177</v>
      </c>
      <c r="C5" s="585"/>
      <c r="D5" s="586"/>
      <c r="E5" s="331"/>
    </row>
    <row r="6" spans="1:4" ht="12.75">
      <c r="A6" s="291"/>
      <c r="B6" s="165"/>
      <c r="C6" s="165"/>
      <c r="D6" s="165"/>
    </row>
    <row r="7" spans="1:4" ht="37.5" customHeight="1">
      <c r="A7" s="291"/>
      <c r="B7" s="587" t="e">
        <f>CONCATENATE("Fråga 14: Antal aktiva [",Fotnoter!A49,"] abonnemang på grundpaket [",Fotnoter!A50,"] som tecknats med hushåll/slutkund eller fastighetsägare. ",#REF!,":")</f>
        <v>#REF!</v>
      </c>
      <c r="C7" s="588"/>
      <c r="D7" s="589"/>
    </row>
    <row r="8" spans="2:4" ht="13.5" customHeight="1">
      <c r="B8" s="332"/>
      <c r="C8" s="333"/>
      <c r="D8" s="334" t="s">
        <v>23</v>
      </c>
    </row>
    <row r="9" spans="2:4" ht="16.5" customHeight="1">
      <c r="B9" s="335" t="str">
        <f>CONCATENATE("Analog tv i kabelnät[",Fotnoter!A51,"]:")</f>
        <v>Analog tv i kabelnät[47]:</v>
      </c>
      <c r="C9" s="336"/>
      <c r="D9" s="440" t="str">
        <f>IF(SUM(D10:D11)=0," ",SUM(D10:D11))</f>
        <v> </v>
      </c>
    </row>
    <row r="10" spans="2:4" ht="12.75">
      <c r="B10" s="581" t="str">
        <f>CONCATENATE("varav via avtal med fastighetsägare[",Fotnoter!A53,"]:")</f>
        <v>varav via avtal med fastighetsägare[49]:</v>
      </c>
      <c r="C10" s="582"/>
      <c r="D10" s="337"/>
    </row>
    <row r="11" spans="2:4" ht="28.5" customHeight="1">
      <c r="B11" s="581" t="s">
        <v>118</v>
      </c>
      <c r="C11" s="582"/>
      <c r="D11" s="338"/>
    </row>
    <row r="12" spans="2:4" ht="16.5" customHeight="1">
      <c r="B12" s="339" t="str">
        <f>CONCATENATE("Digital tv i kabelnät [",Fotnoter!A52,"]:")</f>
        <v>Digital tv i kabelnät [48]:</v>
      </c>
      <c r="C12" s="340"/>
      <c r="D12" s="440" t="str">
        <f>IF(SUM(D13:D14)=0," ",SUM(D13:D14))</f>
        <v> </v>
      </c>
    </row>
    <row r="13" spans="2:4" ht="14.25" customHeight="1">
      <c r="B13" s="581" t="str">
        <f>CONCATENATE("varav via avtal med fastighetsägare[",Fotnoter!A53,"]:")</f>
        <v>varav via avtal med fastighetsägare[49]:</v>
      </c>
      <c r="C13" s="582"/>
      <c r="D13" s="337"/>
    </row>
    <row r="14" spans="2:4" ht="30" customHeight="1">
      <c r="B14" s="581" t="s">
        <v>118</v>
      </c>
      <c r="C14" s="582"/>
      <c r="D14" s="338"/>
    </row>
    <row r="15" spans="2:4" ht="28.5" customHeight="1">
      <c r="B15" s="593" t="s">
        <v>174</v>
      </c>
      <c r="C15" s="594"/>
      <c r="D15" s="338"/>
    </row>
    <row r="16" spans="2:4" ht="16.5" customHeight="1">
      <c r="B16" s="339" t="str">
        <f>CONCATENATE("Iptv i fiber eller fiber-LAN [",Fotnoter!A54,"]:")</f>
        <v>Iptv i fiber eller fiber-LAN [50]:</v>
      </c>
      <c r="C16" s="340"/>
      <c r="D16" s="440" t="str">
        <f>IF(SUM(D17:D18)=0," ",SUM(D17:D18))</f>
        <v> </v>
      </c>
    </row>
    <row r="17" spans="2:4" ht="16.5" customHeight="1">
      <c r="B17" s="581" t="s">
        <v>148</v>
      </c>
      <c r="C17" s="595"/>
      <c r="D17" s="337"/>
    </row>
    <row r="18" spans="2:4" ht="27" customHeight="1">
      <c r="B18" s="581" t="s">
        <v>118</v>
      </c>
      <c r="C18" s="582"/>
      <c r="D18" s="338"/>
    </row>
    <row r="19" spans="2:4" ht="16.5" customHeight="1">
      <c r="B19" s="339" t="s">
        <v>175</v>
      </c>
      <c r="C19" s="340"/>
      <c r="D19" s="338"/>
    </row>
    <row r="20" spans="2:4" ht="16.5" customHeight="1">
      <c r="B20" s="344" t="s">
        <v>93</v>
      </c>
      <c r="C20" s="381"/>
      <c r="D20" s="175"/>
    </row>
    <row r="21" spans="2:4" ht="16.5" customHeight="1">
      <c r="B21" s="344" t="s">
        <v>91</v>
      </c>
      <c r="C21" s="381"/>
      <c r="D21" s="175"/>
    </row>
    <row r="22" spans="2:4" ht="16.5" customHeight="1" thickBot="1">
      <c r="B22" s="382" t="s">
        <v>92</v>
      </c>
      <c r="C22" s="381"/>
      <c r="D22" s="175"/>
    </row>
    <row r="23" spans="2:4" ht="16.5" customHeight="1" thickTop="1">
      <c r="B23" s="341" t="s">
        <v>147</v>
      </c>
      <c r="C23" s="342"/>
      <c r="D23" s="343" t="str">
        <f>IF(SUM(D9:D22)=0," ",SUM(D9+D12+D16+#REF!+D19+D20+D21+D22))</f>
        <v> </v>
      </c>
    </row>
    <row r="24" spans="2:4" ht="34.5" customHeight="1">
      <c r="B24" s="590" t="s">
        <v>49</v>
      </c>
      <c r="C24" s="591"/>
      <c r="D24" s="592"/>
    </row>
    <row r="25" spans="2:6" s="68" customFormat="1" ht="12.75">
      <c r="B25" s="94"/>
      <c r="C25" s="95"/>
      <c r="D25" s="95"/>
      <c r="E25" s="67"/>
      <c r="F25" s="67"/>
    </row>
    <row r="26" spans="2:6" s="68" customFormat="1" ht="40.5" customHeight="1">
      <c r="B26" s="596" t="s">
        <v>178</v>
      </c>
      <c r="C26" s="597"/>
      <c r="D26" s="598"/>
      <c r="E26" s="67"/>
      <c r="F26" s="67"/>
    </row>
    <row r="27" spans="2:4" ht="60.75" customHeight="1">
      <c r="B27" s="587" t="e">
        <f>CONCATENATE("Fråga 15: Antal hushåll som nås via agenter för programbolagen. Med agenter avses programagenturer som säljer tv-kanaler vidare till t.ex. nät- och fastighetsägare och kabel-tv-operatörer (SMATV). SPA och Canal Digital har sådan verksamhet. ",#REF!,":")</f>
        <v>#REF!</v>
      </c>
      <c r="C27" s="588"/>
      <c r="D27" s="589"/>
    </row>
    <row r="28" spans="2:4" ht="13.5" customHeight="1" thickBot="1">
      <c r="B28" s="332"/>
      <c r="C28" s="333"/>
      <c r="D28" s="334" t="s">
        <v>119</v>
      </c>
    </row>
    <row r="29" spans="2:4" ht="13.5" thickTop="1">
      <c r="B29" s="335" t="s">
        <v>120</v>
      </c>
      <c r="C29" s="336"/>
      <c r="D29" s="343" t="str">
        <f>IF(SUM(D30:D32)=0," ",SUM(D30:D32))</f>
        <v> </v>
      </c>
    </row>
    <row r="30" spans="2:4" ht="12.75">
      <c r="B30" s="593" t="s">
        <v>121</v>
      </c>
      <c r="C30" s="599"/>
      <c r="D30" s="337"/>
    </row>
    <row r="31" spans="2:4" ht="12.75" customHeight="1">
      <c r="B31" s="593" t="s">
        <v>122</v>
      </c>
      <c r="C31" s="599"/>
      <c r="D31" s="338"/>
    </row>
    <row r="32" spans="2:4" ht="12.75" customHeight="1">
      <c r="B32" s="593" t="s">
        <v>123</v>
      </c>
      <c r="C32" s="600"/>
      <c r="D32" s="338"/>
    </row>
    <row r="33" spans="2:4" ht="34.5" customHeight="1">
      <c r="B33" s="590" t="s">
        <v>49</v>
      </c>
      <c r="C33" s="591"/>
      <c r="D33" s="592"/>
    </row>
  </sheetData>
  <sheetProtection/>
  <mergeCells count="18">
    <mergeCell ref="B26:D26"/>
    <mergeCell ref="B31:C31"/>
    <mergeCell ref="B32:C32"/>
    <mergeCell ref="B33:D33"/>
    <mergeCell ref="B27:D27"/>
    <mergeCell ref="B30:C30"/>
    <mergeCell ref="B24:D24"/>
    <mergeCell ref="B11:C11"/>
    <mergeCell ref="B13:C13"/>
    <mergeCell ref="B14:C14"/>
    <mergeCell ref="B15:C15"/>
    <mergeCell ref="B17:C17"/>
    <mergeCell ref="B10:C10"/>
    <mergeCell ref="B18:C18"/>
    <mergeCell ref="B3:D3"/>
    <mergeCell ref="B4:D4"/>
    <mergeCell ref="B5:D5"/>
    <mergeCell ref="B7:D7"/>
  </mergeCells>
  <printOptions/>
  <pageMargins left="0.7874015748031497" right="0.8661417322834646" top="0.4724409448818898" bottom="0.4724409448818898" header="0.5118110236220472" footer="0.5118110236220472"/>
  <pageSetup fitToHeight="0" fitToWidth="1" horizontalDpi="600" verticalDpi="600" orientation="portrait" paperSize="9" r:id="rId2"/>
  <headerFooter alignWithMargins="0">
    <oddFooter>&amp;CSida &amp;P(&amp;N)</oddFooter>
  </headerFooter>
  <drawing r:id="rId1"/>
</worksheet>
</file>

<file path=xl/worksheets/sheet8.xml><?xml version="1.0" encoding="utf-8"?>
<worksheet xmlns="http://schemas.openxmlformats.org/spreadsheetml/2006/main" xmlns:r="http://schemas.openxmlformats.org/officeDocument/2006/relationships">
  <sheetPr codeName="Blad8"/>
  <dimension ref="A1:O40"/>
  <sheetViews>
    <sheetView showGridLines="0" zoomScaleSheetLayoutView="75" zoomScalePageLayoutView="0" workbookViewId="0" topLeftCell="A1">
      <pane ySplit="4" topLeftCell="BM5" activePane="bottomLeft" state="frozen"/>
      <selection pane="topLeft" activeCell="B49" sqref="B49"/>
      <selection pane="bottomLeft" activeCell="B49" sqref="B49"/>
    </sheetView>
  </sheetViews>
  <sheetFormatPr defaultColWidth="9.140625" defaultRowHeight="12.75"/>
  <cols>
    <col min="1" max="1" width="21.421875" style="67" customWidth="1"/>
    <col min="2" max="2" width="54.8515625" style="67" customWidth="1"/>
    <col min="3" max="3" width="10.7109375" style="293" customWidth="1"/>
    <col min="4" max="4" width="10.57421875" style="293" customWidth="1"/>
    <col min="5" max="5" width="10.7109375" style="293" customWidth="1"/>
    <col min="6" max="6" width="1.8515625" style="67" customWidth="1"/>
    <col min="7" max="7" width="10.7109375" style="67" customWidth="1"/>
    <col min="8" max="9" width="9.140625" style="67" customWidth="1"/>
    <col min="10" max="10" width="8.57421875" style="67" customWidth="1"/>
    <col min="11" max="16384" width="9.140625" style="67" customWidth="1"/>
  </cols>
  <sheetData>
    <row r="1" spans="2:5" s="68" customFormat="1" ht="22.5" customHeight="1">
      <c r="B1" s="165"/>
      <c r="C1" s="286"/>
      <c r="D1" s="604"/>
      <c r="E1" s="604"/>
    </row>
    <row r="2" spans="2:5" s="68" customFormat="1" ht="17.25" customHeight="1" thickBot="1">
      <c r="B2" s="167"/>
      <c r="C2" s="287"/>
      <c r="D2" s="288" t="s">
        <v>29</v>
      </c>
      <c r="E2" s="286"/>
    </row>
    <row r="3" spans="2:5" s="68" customFormat="1" ht="29.25" customHeight="1" thickBot="1">
      <c r="B3" s="503"/>
      <c r="C3" s="504"/>
      <c r="D3" s="504"/>
      <c r="E3" s="505"/>
    </row>
    <row r="4" spans="1:15" s="68" customFormat="1" ht="18" customHeight="1" thickBot="1">
      <c r="A4" s="169"/>
      <c r="B4" s="550" t="s">
        <v>50</v>
      </c>
      <c r="C4" s="550"/>
      <c r="D4" s="550"/>
      <c r="E4" s="550"/>
      <c r="F4" s="169"/>
      <c r="G4" s="169"/>
      <c r="H4" s="169"/>
      <c r="I4" s="169"/>
      <c r="J4" s="169"/>
      <c r="K4" s="169"/>
      <c r="L4" s="169"/>
      <c r="M4" s="169"/>
      <c r="N4" s="169"/>
      <c r="O4" s="169"/>
    </row>
    <row r="5" spans="1:15" s="68" customFormat="1" ht="42" customHeight="1">
      <c r="A5" s="72"/>
      <c r="B5" s="605" t="s">
        <v>90</v>
      </c>
      <c r="C5" s="606"/>
      <c r="D5" s="606"/>
      <c r="E5" s="607"/>
      <c r="F5" s="72"/>
      <c r="G5" s="290"/>
      <c r="H5" s="72"/>
      <c r="I5" s="72"/>
      <c r="J5" s="72"/>
      <c r="K5" s="72"/>
      <c r="L5" s="72"/>
      <c r="M5" s="72"/>
      <c r="N5" s="72"/>
      <c r="O5" s="72"/>
    </row>
    <row r="6" spans="1:15" s="68" customFormat="1" ht="12.75">
      <c r="A6" s="72"/>
      <c r="B6" s="96"/>
      <c r="C6" s="345"/>
      <c r="D6" s="345"/>
      <c r="E6" s="345"/>
      <c r="F6" s="72"/>
      <c r="G6" s="290"/>
      <c r="H6" s="72"/>
      <c r="I6" s="72"/>
      <c r="J6" s="72"/>
      <c r="K6" s="72"/>
      <c r="L6" s="72"/>
      <c r="M6" s="72"/>
      <c r="N6" s="72"/>
      <c r="O6" s="72"/>
    </row>
    <row r="7" spans="2:5" ht="22.5" customHeight="1">
      <c r="B7" s="587" t="e">
        <f>CONCATENATE("Fråga 16: Antal slutkunder med sampaketerade abonnemang [",Fotnoter!A55,"] ",#REF!,":")</f>
        <v>#REF!</v>
      </c>
      <c r="C7" s="608"/>
      <c r="D7" s="608"/>
      <c r="E7" s="609"/>
    </row>
    <row r="8" spans="2:5" ht="21" customHeight="1">
      <c r="B8" s="346"/>
      <c r="C8" s="347"/>
      <c r="D8" s="237" t="s">
        <v>76</v>
      </c>
      <c r="E8" s="238" t="s">
        <v>75</v>
      </c>
    </row>
    <row r="9" spans="2:5" ht="16.5" customHeight="1">
      <c r="B9" s="348" t="str">
        <f>CONCATENATE("Erbjuds sampaketerade abonnemang i samarbete med annan aktör?[",Fotnoter!A56,"]")</f>
        <v>Erbjuds sampaketerade abonnemang i samarbete med annan aktör?[52]</v>
      </c>
      <c r="C9" s="349"/>
      <c r="D9" s="350"/>
      <c r="E9" s="351"/>
    </row>
    <row r="10" spans="2:5" ht="18.75" customHeight="1">
      <c r="B10" s="172" t="s">
        <v>51</v>
      </c>
      <c r="C10" s="173" t="s">
        <v>21</v>
      </c>
      <c r="D10" s="173" t="s">
        <v>22</v>
      </c>
      <c r="E10" s="174" t="s">
        <v>23</v>
      </c>
    </row>
    <row r="11" spans="2:5" ht="16.5" customHeight="1">
      <c r="B11" s="172" t="s">
        <v>52</v>
      </c>
      <c r="C11" s="173"/>
      <c r="D11" s="173"/>
      <c r="E11" s="352"/>
    </row>
    <row r="12" spans="2:5" ht="16.5" customHeight="1">
      <c r="B12" s="353" t="s">
        <v>53</v>
      </c>
      <c r="C12" s="354"/>
      <c r="D12" s="355"/>
      <c r="E12" s="185" t="str">
        <f aca="true" t="shared" si="0" ref="E12:E17">IF(SUM(C12:D12)=0," ",SUM(C12:D12))</f>
        <v> </v>
      </c>
    </row>
    <row r="13" spans="2:5" ht="16.5" customHeight="1">
      <c r="B13" s="356" t="s">
        <v>54</v>
      </c>
      <c r="C13" s="357"/>
      <c r="D13" s="256"/>
      <c r="E13" s="177" t="str">
        <f t="shared" si="0"/>
        <v> </v>
      </c>
    </row>
    <row r="14" spans="2:5" ht="16.5" customHeight="1">
      <c r="B14" s="356" t="s">
        <v>55</v>
      </c>
      <c r="C14" s="258"/>
      <c r="D14" s="256"/>
      <c r="E14" s="177" t="str">
        <f t="shared" si="0"/>
        <v> </v>
      </c>
    </row>
    <row r="15" spans="2:5" ht="16.5" customHeight="1">
      <c r="B15" s="356" t="s">
        <v>56</v>
      </c>
      <c r="C15" s="358"/>
      <c r="D15" s="231"/>
      <c r="E15" s="359" t="str">
        <f>IF(SUM(C15:D15)=0," ",SUM(C15:D15))</f>
        <v> </v>
      </c>
    </row>
    <row r="16" spans="2:5" ht="16.5" customHeight="1">
      <c r="B16" s="356" t="s">
        <v>57</v>
      </c>
      <c r="C16" s="360"/>
      <c r="D16" s="256"/>
      <c r="E16" s="177" t="str">
        <f t="shared" si="0"/>
        <v> </v>
      </c>
    </row>
    <row r="17" spans="2:5" ht="16.5" customHeight="1">
      <c r="B17" s="356" t="s">
        <v>58</v>
      </c>
      <c r="C17" s="358"/>
      <c r="D17" s="256"/>
      <c r="E17" s="177" t="str">
        <f t="shared" si="0"/>
        <v> </v>
      </c>
    </row>
    <row r="18" spans="1:5" ht="16.5" customHeight="1" thickBot="1">
      <c r="A18" s="361"/>
      <c r="B18" s="362" t="s">
        <v>59</v>
      </c>
      <c r="C18" s="221"/>
      <c r="D18" s="199"/>
      <c r="E18" s="208" t="str">
        <f>IF(SUM(C18:D18)=0," ",SUM(C18:D18))</f>
        <v> </v>
      </c>
    </row>
    <row r="19" spans="1:5" ht="16.5" customHeight="1" thickTop="1">
      <c r="A19" s="230"/>
      <c r="B19" s="363" t="s">
        <v>60</v>
      </c>
      <c r="C19" s="364" t="str">
        <f>IF(SUM(C12:C18)=0," ",SUM(C12:C18))</f>
        <v> </v>
      </c>
      <c r="D19" s="365" t="str">
        <f>IF(SUM(D12:D18)=0," ",SUM(D12:D18))</f>
        <v> </v>
      </c>
      <c r="E19" s="366" t="str">
        <f>IF(SUM(C19:D19)=0," ",SUM(C19:D19))</f>
        <v> </v>
      </c>
    </row>
    <row r="20" spans="2:5" ht="24" customHeight="1">
      <c r="B20" s="172" t="s">
        <v>61</v>
      </c>
      <c r="C20" s="292"/>
      <c r="D20" s="292"/>
      <c r="E20" s="174"/>
    </row>
    <row r="21" spans="2:5" ht="16.5" customHeight="1">
      <c r="B21" s="353" t="s">
        <v>62</v>
      </c>
      <c r="C21" s="354"/>
      <c r="D21" s="228"/>
      <c r="E21" s="185" t="str">
        <f aca="true" t="shared" si="1" ref="E21:E26">IF(SUM(C21:D21)=0," ",SUM(C21:D21))</f>
        <v> </v>
      </c>
    </row>
    <row r="22" spans="2:5" ht="16.5" customHeight="1">
      <c r="B22" s="356" t="s">
        <v>78</v>
      </c>
      <c r="C22" s="258"/>
      <c r="D22" s="256"/>
      <c r="E22" s="177" t="str">
        <f t="shared" si="1"/>
        <v> </v>
      </c>
    </row>
    <row r="23" spans="2:5" ht="16.5" customHeight="1">
      <c r="B23" s="356" t="s">
        <v>63</v>
      </c>
      <c r="C23" s="358"/>
      <c r="D23" s="256"/>
      <c r="E23" s="177" t="str">
        <f t="shared" si="1"/>
        <v> </v>
      </c>
    </row>
    <row r="24" spans="2:5" ht="16.5" customHeight="1">
      <c r="B24" s="356" t="s">
        <v>64</v>
      </c>
      <c r="C24" s="358"/>
      <c r="D24" s="256"/>
      <c r="E24" s="177" t="str">
        <f t="shared" si="1"/>
        <v> </v>
      </c>
    </row>
    <row r="25" spans="1:5" ht="16.5" customHeight="1" thickBot="1">
      <c r="A25" s="361"/>
      <c r="B25" s="362" t="s">
        <v>59</v>
      </c>
      <c r="C25" s="367"/>
      <c r="D25" s="368"/>
      <c r="E25" s="208" t="str">
        <f t="shared" si="1"/>
        <v> </v>
      </c>
    </row>
    <row r="26" spans="2:5" ht="16.5" customHeight="1" thickTop="1">
      <c r="B26" s="363" t="s">
        <v>65</v>
      </c>
      <c r="C26" s="369" t="str">
        <f>IF(SUM(C21:C25)=0," ",SUM(C21:C25))</f>
        <v> </v>
      </c>
      <c r="D26" s="370" t="str">
        <f>IF(SUM(D21:D25)=0," ",SUM(D21:D25))</f>
        <v> </v>
      </c>
      <c r="E26" s="366" t="str">
        <f t="shared" si="1"/>
        <v> </v>
      </c>
    </row>
    <row r="27" spans="2:5" ht="24" customHeight="1">
      <c r="B27" s="172" t="s">
        <v>66</v>
      </c>
      <c r="C27" s="173"/>
      <c r="D27" s="173"/>
      <c r="E27" s="174"/>
    </row>
    <row r="28" spans="2:5" ht="16.5" customHeight="1">
      <c r="B28" s="353" t="s">
        <v>67</v>
      </c>
      <c r="C28" s="354"/>
      <c r="D28" s="371"/>
      <c r="E28" s="229" t="str">
        <f>IF(SUM(C28:D28)=0," ",SUM(C28:D28))</f>
        <v> </v>
      </c>
    </row>
    <row r="29" spans="1:5" ht="16.5" customHeight="1" thickBot="1">
      <c r="A29" s="361"/>
      <c r="B29" s="372" t="s">
        <v>59</v>
      </c>
      <c r="C29" s="373"/>
      <c r="D29" s="374"/>
      <c r="E29" s="208" t="str">
        <f>IF(SUM(C29:D29)=0," ",SUM(C29:D29))</f>
        <v> </v>
      </c>
    </row>
    <row r="30" spans="2:5" ht="16.5" customHeight="1" thickTop="1">
      <c r="B30" s="375" t="s">
        <v>68</v>
      </c>
      <c r="C30" s="364" t="str">
        <f>IF(SUM(C28:C29)=0," ",SUM(C28:C29))</f>
        <v> </v>
      </c>
      <c r="D30" s="365" t="str">
        <f>IF(SUM(D28:D29)=0," ",SUM(D28:D29))</f>
        <v> </v>
      </c>
      <c r="E30" s="190" t="str">
        <f>IF(SUM(C30:D30)=0," ",SUM(C30:D30))</f>
        <v> </v>
      </c>
    </row>
    <row r="31" spans="2:5" ht="16.5" customHeight="1" thickBot="1">
      <c r="B31" s="376"/>
      <c r="C31" s="377"/>
      <c r="D31" s="378"/>
      <c r="E31" s="379"/>
    </row>
    <row r="32" spans="2:5" ht="16.5" customHeight="1" thickTop="1">
      <c r="B32" s="236" t="s">
        <v>69</v>
      </c>
      <c r="C32" s="364" t="str">
        <f>IF(SUM(C19,C26,C30)=0," ",SUM(C19,C26,C30))</f>
        <v> </v>
      </c>
      <c r="D32" s="380" t="str">
        <f>IF(SUM(D19,D26,D30)=0," ",SUM(D19,D26,D30))</f>
        <v> </v>
      </c>
      <c r="E32" s="190" t="str">
        <f>IF(SUM(C32:D32)=0," ",SUM(C32:D32))</f>
        <v> </v>
      </c>
    </row>
    <row r="33" spans="1:5" ht="48.75" customHeight="1">
      <c r="A33" s="291"/>
      <c r="B33" s="601" t="s">
        <v>49</v>
      </c>
      <c r="C33" s="602"/>
      <c r="D33" s="602"/>
      <c r="E33" s="603"/>
    </row>
    <row r="34" spans="3:5" ht="75" customHeight="1">
      <c r="C34" s="170"/>
      <c r="D34" s="67"/>
      <c r="E34" s="67"/>
    </row>
    <row r="35" spans="3:5" ht="60.75" customHeight="1">
      <c r="C35" s="170"/>
      <c r="D35" s="67"/>
      <c r="E35" s="67"/>
    </row>
    <row r="36" spans="3:5" ht="48" customHeight="1">
      <c r="C36" s="170"/>
      <c r="D36" s="67"/>
      <c r="E36" s="67"/>
    </row>
    <row r="37" spans="3:5" ht="12.75">
      <c r="C37" s="170"/>
      <c r="D37" s="67"/>
      <c r="E37" s="67"/>
    </row>
    <row r="38" spans="3:5" ht="12.75">
      <c r="C38" s="170"/>
      <c r="D38" s="67"/>
      <c r="E38" s="67"/>
    </row>
    <row r="39" spans="3:5" ht="12.75">
      <c r="C39" s="170"/>
      <c r="D39" s="67"/>
      <c r="E39" s="67"/>
    </row>
    <row r="40" spans="3:5" ht="12.75">
      <c r="C40" s="170"/>
      <c r="D40" s="67"/>
      <c r="E40" s="67"/>
    </row>
  </sheetData>
  <sheetProtection/>
  <mergeCells count="6">
    <mergeCell ref="B33:E33"/>
    <mergeCell ref="D1:E1"/>
    <mergeCell ref="B3:E3"/>
    <mergeCell ref="B4:E4"/>
    <mergeCell ref="B5:E5"/>
    <mergeCell ref="B7:E7"/>
  </mergeCells>
  <printOptions/>
  <pageMargins left="0.7874015748031497" right="0.7874015748031497" top="0.3937007874015748" bottom="0.35433070866141736" header="0.4330708661417323" footer="0.2362204724409449"/>
  <pageSetup horizontalDpi="600" verticalDpi="600" orientation="portrait" paperSize="9" r:id="rId2"/>
  <headerFooter alignWithMargins="0">
    <oddFooter>&amp;CSida &amp;P(&amp;N)</oddFooter>
  </headerFooter>
  <drawing r:id="rId1"/>
</worksheet>
</file>

<file path=xl/worksheets/sheet9.xml><?xml version="1.0" encoding="utf-8"?>
<worksheet xmlns="http://schemas.openxmlformats.org/spreadsheetml/2006/main" xmlns:r="http://schemas.openxmlformats.org/officeDocument/2006/relationships">
  <sheetPr codeName="Blad21"/>
  <dimension ref="A1:F138"/>
  <sheetViews>
    <sheetView zoomScalePageLayoutView="0" workbookViewId="0" topLeftCell="A1">
      <selection activeCell="B49" sqref="B49"/>
    </sheetView>
  </sheetViews>
  <sheetFormatPr defaultColWidth="9.140625" defaultRowHeight="12.75"/>
  <cols>
    <col min="1" max="1" width="7.140625" style="81" customWidth="1"/>
    <col min="2" max="2" width="0.9921875" style="22" customWidth="1"/>
    <col min="3" max="3" width="74.7109375" style="83" customWidth="1"/>
    <col min="4" max="4" width="5.57421875" style="398" customWidth="1"/>
    <col min="5" max="16384" width="9.140625" style="22" customWidth="1"/>
  </cols>
  <sheetData>
    <row r="1" spans="1:4" ht="15">
      <c r="A1" s="80"/>
      <c r="B1" s="69"/>
      <c r="C1" s="82"/>
      <c r="D1" s="396"/>
    </row>
    <row r="2" spans="1:4" ht="15">
      <c r="A2" s="80"/>
      <c r="B2" s="69"/>
      <c r="C2" s="82"/>
      <c r="D2" s="396"/>
    </row>
    <row r="3" spans="1:4" ht="15">
      <c r="A3" s="80"/>
      <c r="B3" s="69"/>
      <c r="C3" s="82"/>
      <c r="D3" s="396"/>
    </row>
    <row r="4" spans="1:4" ht="15.75" thickBot="1">
      <c r="A4" s="91"/>
      <c r="B4" s="85"/>
      <c r="C4" s="387" t="s">
        <v>2</v>
      </c>
      <c r="D4" s="397"/>
    </row>
    <row r="5" spans="1:4" ht="75">
      <c r="A5" s="79">
        <v>1</v>
      </c>
      <c r="B5" s="16"/>
      <c r="C5" s="450" t="s">
        <v>94</v>
      </c>
      <c r="D5" s="610" t="s">
        <v>102</v>
      </c>
    </row>
    <row r="6" spans="1:4" ht="30">
      <c r="A6" s="79">
        <v>2</v>
      </c>
      <c r="B6" s="16"/>
      <c r="C6" s="450" t="s">
        <v>189</v>
      </c>
      <c r="D6" s="611"/>
    </row>
    <row r="7" spans="1:4" ht="45">
      <c r="A7" s="79">
        <v>3</v>
      </c>
      <c r="B7" s="16"/>
      <c r="C7" s="451" t="s">
        <v>95</v>
      </c>
      <c r="D7" s="611"/>
    </row>
    <row r="8" spans="1:4" ht="90">
      <c r="A8" s="79">
        <v>4</v>
      </c>
      <c r="B8" s="16"/>
      <c r="C8" s="451" t="s">
        <v>96</v>
      </c>
      <c r="D8" s="611"/>
    </row>
    <row r="9" spans="1:4" ht="90">
      <c r="A9" s="79">
        <v>5</v>
      </c>
      <c r="B9" s="16"/>
      <c r="C9" s="451" t="s">
        <v>97</v>
      </c>
      <c r="D9" s="611"/>
    </row>
    <row r="10" spans="1:4" ht="33.75" customHeight="1">
      <c r="A10" s="79">
        <v>6</v>
      </c>
      <c r="B10" s="16"/>
      <c r="C10" s="451" t="s">
        <v>145</v>
      </c>
      <c r="D10" s="611"/>
    </row>
    <row r="11" spans="1:4" ht="66" customHeight="1">
      <c r="A11" s="79">
        <v>7</v>
      </c>
      <c r="B11" s="16"/>
      <c r="C11" s="451" t="s">
        <v>165</v>
      </c>
      <c r="D11" s="611"/>
    </row>
    <row r="12" spans="1:4" ht="75">
      <c r="A12" s="79">
        <v>8</v>
      </c>
      <c r="B12" s="16"/>
      <c r="C12" s="451" t="s">
        <v>166</v>
      </c>
      <c r="D12" s="611"/>
    </row>
    <row r="13" spans="1:4" ht="31.5" customHeight="1">
      <c r="A13" s="79">
        <v>9</v>
      </c>
      <c r="B13" s="16"/>
      <c r="C13" s="451" t="s">
        <v>98</v>
      </c>
      <c r="D13" s="611"/>
    </row>
    <row r="14" spans="1:4" ht="15">
      <c r="A14" s="79">
        <v>10</v>
      </c>
      <c r="B14" s="16"/>
      <c r="C14" s="451" t="s">
        <v>179</v>
      </c>
      <c r="D14" s="611"/>
    </row>
    <row r="15" spans="1:4" ht="45">
      <c r="A15" s="79">
        <v>11</v>
      </c>
      <c r="B15" s="16"/>
      <c r="C15" s="452" t="s">
        <v>99</v>
      </c>
      <c r="D15" s="611"/>
    </row>
    <row r="16" spans="1:4" ht="60">
      <c r="A16" s="79">
        <v>12</v>
      </c>
      <c r="B16" s="16"/>
      <c r="C16" s="450" t="s">
        <v>100</v>
      </c>
      <c r="D16" s="611"/>
    </row>
    <row r="17" spans="1:4" ht="45.75" thickBot="1">
      <c r="A17" s="79">
        <v>13</v>
      </c>
      <c r="B17" s="85"/>
      <c r="C17" s="453" t="s">
        <v>164</v>
      </c>
      <c r="D17" s="612"/>
    </row>
    <row r="18" spans="1:4" ht="50.25" customHeight="1">
      <c r="A18" s="79">
        <v>14</v>
      </c>
      <c r="B18" s="84"/>
      <c r="C18" s="454" t="s">
        <v>3</v>
      </c>
      <c r="D18" s="616" t="s">
        <v>117</v>
      </c>
    </row>
    <row r="19" spans="1:4" ht="30">
      <c r="A19" s="79">
        <v>15</v>
      </c>
      <c r="B19" s="16"/>
      <c r="C19" s="455" t="s">
        <v>127</v>
      </c>
      <c r="D19" s="617"/>
    </row>
    <row r="20" spans="1:4" ht="45">
      <c r="A20" s="79">
        <v>16</v>
      </c>
      <c r="B20" s="16"/>
      <c r="C20" s="455" t="s">
        <v>167</v>
      </c>
      <c r="D20" s="617"/>
    </row>
    <row r="21" spans="1:4" ht="45">
      <c r="A21" s="79">
        <v>17</v>
      </c>
      <c r="B21" s="16"/>
      <c r="C21" s="455" t="s">
        <v>168</v>
      </c>
      <c r="D21" s="617"/>
    </row>
    <row r="22" spans="1:4" ht="30">
      <c r="A22" s="79">
        <v>18</v>
      </c>
      <c r="B22" s="16"/>
      <c r="C22" s="455" t="s">
        <v>128</v>
      </c>
      <c r="D22" s="617"/>
    </row>
    <row r="23" spans="1:4" ht="48" customHeight="1">
      <c r="A23" s="79">
        <v>19</v>
      </c>
      <c r="B23" s="16"/>
      <c r="C23" s="455" t="s">
        <v>169</v>
      </c>
      <c r="D23" s="617"/>
    </row>
    <row r="24" spans="1:6" ht="36" customHeight="1">
      <c r="A24" s="79">
        <v>20</v>
      </c>
      <c r="B24" s="16"/>
      <c r="C24" s="451" t="s">
        <v>180</v>
      </c>
      <c r="D24" s="617"/>
      <c r="E24" s="615"/>
      <c r="F24" s="615"/>
    </row>
    <row r="25" spans="1:4" ht="60">
      <c r="A25" s="79">
        <v>21</v>
      </c>
      <c r="B25" s="16"/>
      <c r="C25" s="455" t="s">
        <v>170</v>
      </c>
      <c r="D25" s="617"/>
    </row>
    <row r="26" spans="1:4" ht="30">
      <c r="A26" s="79">
        <v>22</v>
      </c>
      <c r="B26" s="16"/>
      <c r="C26" s="455" t="s">
        <v>171</v>
      </c>
      <c r="D26" s="617"/>
    </row>
    <row r="27" spans="1:4" ht="24" customHeight="1">
      <c r="A27" s="79">
        <v>23</v>
      </c>
      <c r="B27" s="16"/>
      <c r="C27" s="455" t="s">
        <v>190</v>
      </c>
      <c r="D27" s="617"/>
    </row>
    <row r="28" spans="1:4" ht="33" customHeight="1">
      <c r="A28" s="79">
        <v>24</v>
      </c>
      <c r="B28" s="16"/>
      <c r="C28" s="452" t="s">
        <v>181</v>
      </c>
      <c r="D28" s="617"/>
    </row>
    <row r="29" spans="1:4" ht="30">
      <c r="A29" s="79">
        <v>25</v>
      </c>
      <c r="B29" s="16"/>
      <c r="C29" s="455" t="s">
        <v>4</v>
      </c>
      <c r="D29" s="617"/>
    </row>
    <row r="30" spans="1:4" ht="15">
      <c r="A30" s="79">
        <v>26</v>
      </c>
      <c r="B30" s="16"/>
      <c r="C30" s="455" t="s">
        <v>129</v>
      </c>
      <c r="D30" s="617"/>
    </row>
    <row r="31" spans="1:4" ht="30">
      <c r="A31" s="79">
        <v>27</v>
      </c>
      <c r="B31" s="16"/>
      <c r="C31" s="455" t="s">
        <v>127</v>
      </c>
      <c r="D31" s="617"/>
    </row>
    <row r="32" spans="1:4" ht="30">
      <c r="A32" s="79">
        <v>28</v>
      </c>
      <c r="B32" s="16"/>
      <c r="C32" s="455" t="s">
        <v>130</v>
      </c>
      <c r="D32" s="617"/>
    </row>
    <row r="33" spans="1:4" ht="45">
      <c r="A33" s="79">
        <v>29</v>
      </c>
      <c r="B33" s="16"/>
      <c r="C33" s="455" t="s">
        <v>131</v>
      </c>
      <c r="D33" s="617"/>
    </row>
    <row r="34" spans="1:4" ht="15">
      <c r="A34" s="79">
        <v>30</v>
      </c>
      <c r="B34" s="16"/>
      <c r="C34" s="455" t="s">
        <v>132</v>
      </c>
      <c r="D34" s="617"/>
    </row>
    <row r="35" spans="1:4" ht="15">
      <c r="A35" s="79">
        <v>31</v>
      </c>
      <c r="B35" s="16"/>
      <c r="C35" s="456" t="s">
        <v>133</v>
      </c>
      <c r="D35" s="617"/>
    </row>
    <row r="36" spans="1:4" ht="15">
      <c r="A36" s="79">
        <v>32</v>
      </c>
      <c r="B36" s="16"/>
      <c r="C36" s="456" t="s">
        <v>182</v>
      </c>
      <c r="D36" s="617"/>
    </row>
    <row r="37" spans="1:4" ht="15">
      <c r="A37" s="79">
        <v>33</v>
      </c>
      <c r="B37" s="16"/>
      <c r="C37" s="455" t="s">
        <v>134</v>
      </c>
      <c r="D37" s="617"/>
    </row>
    <row r="38" spans="1:4" ht="45">
      <c r="A38" s="79">
        <v>34</v>
      </c>
      <c r="B38" s="16"/>
      <c r="C38" s="455" t="s">
        <v>135</v>
      </c>
      <c r="D38" s="617"/>
    </row>
    <row r="39" spans="1:4" ht="45">
      <c r="A39" s="79">
        <v>35</v>
      </c>
      <c r="B39" s="16"/>
      <c r="C39" s="455" t="s">
        <v>136</v>
      </c>
      <c r="D39" s="617"/>
    </row>
    <row r="40" spans="1:4" ht="30">
      <c r="A40" s="79">
        <v>36</v>
      </c>
      <c r="B40" s="16"/>
      <c r="C40" s="455" t="s">
        <v>137</v>
      </c>
      <c r="D40" s="617"/>
    </row>
    <row r="41" spans="1:4" ht="30">
      <c r="A41" s="79">
        <v>37</v>
      </c>
      <c r="B41" s="16"/>
      <c r="C41" s="455" t="s">
        <v>138</v>
      </c>
      <c r="D41" s="617"/>
    </row>
    <row r="42" spans="1:4" ht="30">
      <c r="A42" s="79">
        <v>38</v>
      </c>
      <c r="B42" s="16"/>
      <c r="C42" s="455" t="s">
        <v>5</v>
      </c>
      <c r="D42" s="617"/>
    </row>
    <row r="43" spans="1:4" ht="15.75" thickBot="1">
      <c r="A43" s="79">
        <v>39</v>
      </c>
      <c r="B43" s="85"/>
      <c r="C43" s="457" t="s">
        <v>139</v>
      </c>
      <c r="D43" s="618"/>
    </row>
    <row r="44" spans="1:4" ht="120">
      <c r="A44" s="79">
        <v>40</v>
      </c>
      <c r="B44" s="84"/>
      <c r="C44" s="458" t="s">
        <v>183</v>
      </c>
      <c r="D44" s="613" t="s">
        <v>106</v>
      </c>
    </row>
    <row r="45" spans="1:4" ht="33" customHeight="1">
      <c r="A45" s="79">
        <v>41</v>
      </c>
      <c r="B45" s="16"/>
      <c r="C45" s="459" t="s">
        <v>124</v>
      </c>
      <c r="D45" s="614"/>
    </row>
    <row r="46" spans="1:4" ht="30">
      <c r="A46" s="79">
        <v>42</v>
      </c>
      <c r="B46" s="16"/>
      <c r="C46" s="459" t="s">
        <v>125</v>
      </c>
      <c r="D46" s="614"/>
    </row>
    <row r="47" spans="1:4" ht="18.75" customHeight="1">
      <c r="A47" s="79">
        <v>43</v>
      </c>
      <c r="B47" s="16"/>
      <c r="C47" s="459" t="s">
        <v>173</v>
      </c>
      <c r="D47" s="614"/>
    </row>
    <row r="48" spans="1:4" ht="75.75" thickBot="1">
      <c r="A48" s="79">
        <v>44</v>
      </c>
      <c r="B48" s="16"/>
      <c r="C48" s="459" t="s">
        <v>126</v>
      </c>
      <c r="D48" s="614"/>
    </row>
    <row r="49" spans="1:4" ht="60">
      <c r="A49" s="79">
        <v>45</v>
      </c>
      <c r="B49" s="84"/>
      <c r="C49" s="88" t="s">
        <v>172</v>
      </c>
      <c r="D49" s="616" t="s">
        <v>141</v>
      </c>
    </row>
    <row r="50" spans="1:4" ht="75">
      <c r="A50" s="79">
        <v>46</v>
      </c>
      <c r="B50" s="16"/>
      <c r="C50" s="455" t="s">
        <v>142</v>
      </c>
      <c r="D50" s="617"/>
    </row>
    <row r="51" spans="1:4" ht="30">
      <c r="A51" s="79">
        <v>47</v>
      </c>
      <c r="B51" s="16"/>
      <c r="C51" s="460" t="s">
        <v>184</v>
      </c>
      <c r="D51" s="617"/>
    </row>
    <row r="52" spans="1:4" ht="30">
      <c r="A52" s="79">
        <v>48</v>
      </c>
      <c r="B52" s="16"/>
      <c r="C52" s="460" t="s">
        <v>143</v>
      </c>
      <c r="D52" s="617"/>
    </row>
    <row r="53" spans="1:4" ht="30">
      <c r="A53" s="79">
        <v>49</v>
      </c>
      <c r="B53" s="16"/>
      <c r="C53" s="90" t="s">
        <v>144</v>
      </c>
      <c r="D53" s="617"/>
    </row>
    <row r="54" spans="1:4" ht="35.25" customHeight="1" thickBot="1">
      <c r="A54" s="79">
        <v>50</v>
      </c>
      <c r="B54" s="16"/>
      <c r="C54" s="86" t="s">
        <v>145</v>
      </c>
      <c r="D54" s="617"/>
    </row>
    <row r="55" spans="1:4" ht="30">
      <c r="A55" s="79">
        <v>51</v>
      </c>
      <c r="B55" s="84"/>
      <c r="C55" s="89" t="s">
        <v>140</v>
      </c>
      <c r="D55" s="619" t="s">
        <v>191</v>
      </c>
    </row>
    <row r="56" spans="1:4" ht="48.75" customHeight="1" thickBot="1">
      <c r="A56" s="79">
        <v>52</v>
      </c>
      <c r="B56" s="85"/>
      <c r="C56" s="461" t="s">
        <v>185</v>
      </c>
      <c r="D56" s="620"/>
    </row>
    <row r="57" spans="1:3" ht="12.75">
      <c r="A57" s="22"/>
      <c r="C57" s="22"/>
    </row>
    <row r="58" spans="1:3" ht="12.75">
      <c r="A58" s="22"/>
      <c r="C58" s="22"/>
    </row>
    <row r="59" spans="1:3" ht="12.75">
      <c r="A59" s="22"/>
      <c r="C59" s="22"/>
    </row>
    <row r="60" spans="1:3" ht="12.75">
      <c r="A60" s="22"/>
      <c r="C60" s="22"/>
    </row>
    <row r="61" spans="1:3" ht="12.75">
      <c r="A61" s="22"/>
      <c r="C61" s="22"/>
    </row>
    <row r="62" spans="1:3" ht="12.75">
      <c r="A62" s="22"/>
      <c r="C62" s="22"/>
    </row>
    <row r="63" spans="1:3" ht="12.75">
      <c r="A63" s="22"/>
      <c r="C63" s="22"/>
    </row>
    <row r="64" spans="1:3" ht="12.75">
      <c r="A64" s="22"/>
      <c r="C64" s="22"/>
    </row>
    <row r="65" spans="1:3" ht="12.75">
      <c r="A65" s="22"/>
      <c r="C65" s="22"/>
    </row>
    <row r="66" spans="1:3" ht="12.75">
      <c r="A66" s="22"/>
      <c r="C66" s="22"/>
    </row>
    <row r="67" spans="1:3" ht="12.75">
      <c r="A67" s="22"/>
      <c r="C67" s="22"/>
    </row>
    <row r="68" spans="1:3" ht="12.75">
      <c r="A68" s="22"/>
      <c r="C68" s="22"/>
    </row>
    <row r="69" spans="1:3" ht="12.75">
      <c r="A69" s="22"/>
      <c r="C69" s="22"/>
    </row>
    <row r="70" spans="1:3" ht="12.75">
      <c r="A70" s="22"/>
      <c r="C70" s="22"/>
    </row>
    <row r="71" spans="1:3" ht="12.75">
      <c r="A71" s="22"/>
      <c r="C71" s="22"/>
    </row>
    <row r="72" spans="1:3" ht="12.75">
      <c r="A72" s="22"/>
      <c r="C72" s="22"/>
    </row>
    <row r="73" spans="1:3" ht="12.75">
      <c r="A73" s="22"/>
      <c r="C73" s="22"/>
    </row>
    <row r="74" spans="1:3" ht="12.75">
      <c r="A74" s="22"/>
      <c r="C74" s="22"/>
    </row>
    <row r="75" spans="1:3" ht="12.75">
      <c r="A75" s="22"/>
      <c r="C75" s="22"/>
    </row>
    <row r="76" spans="1:3" ht="12.75">
      <c r="A76" s="22"/>
      <c r="C76" s="22"/>
    </row>
    <row r="77" spans="1:3" ht="12.75">
      <c r="A77" s="22"/>
      <c r="C77" s="22"/>
    </row>
    <row r="78" spans="1:3" ht="12.75">
      <c r="A78" s="22"/>
      <c r="C78" s="22"/>
    </row>
    <row r="79" spans="1:3" ht="12.75">
      <c r="A79" s="22"/>
      <c r="C79" s="22"/>
    </row>
    <row r="80" spans="1:3" ht="12.75">
      <c r="A80" s="22"/>
      <c r="C80" s="22"/>
    </row>
    <row r="81" spans="1:3" ht="12.75">
      <c r="A81" s="22"/>
      <c r="C81" s="22"/>
    </row>
    <row r="82" spans="1:3" ht="12.75">
      <c r="A82" s="22"/>
      <c r="C82" s="22"/>
    </row>
    <row r="83" spans="1:3" ht="12.75">
      <c r="A83" s="22"/>
      <c r="C83" s="22"/>
    </row>
    <row r="84" spans="1:3" ht="12.75">
      <c r="A84" s="22"/>
      <c r="C84" s="22"/>
    </row>
    <row r="85" spans="1:3" ht="12.75">
      <c r="A85" s="22"/>
      <c r="C85" s="22"/>
    </row>
    <row r="86" spans="1:3" ht="12.75">
      <c r="A86" s="22"/>
      <c r="C86" s="22"/>
    </row>
    <row r="87" spans="1:3" ht="12.75">
      <c r="A87" s="22"/>
      <c r="C87" s="22"/>
    </row>
    <row r="88" spans="1:3" ht="15" customHeight="1">
      <c r="A88" s="22"/>
      <c r="C88" s="22"/>
    </row>
    <row r="89" spans="1:3" ht="15" customHeight="1">
      <c r="A89" s="22"/>
      <c r="C89" s="22"/>
    </row>
    <row r="90" spans="1:3" ht="15" customHeight="1">
      <c r="A90" s="22"/>
      <c r="C90" s="22"/>
    </row>
    <row r="91" spans="1:3" ht="12.75">
      <c r="A91" s="22"/>
      <c r="C91" s="22"/>
    </row>
    <row r="92" spans="1:3" ht="12.75">
      <c r="A92" s="22"/>
      <c r="C92" s="22"/>
    </row>
    <row r="93" spans="1:3" ht="12.75">
      <c r="A93" s="22"/>
      <c r="C93" s="22"/>
    </row>
    <row r="94" spans="1:3" ht="12.75">
      <c r="A94" s="22"/>
      <c r="C94" s="22"/>
    </row>
    <row r="95" spans="1:3" ht="12.75">
      <c r="A95" s="22"/>
      <c r="C95" s="22"/>
    </row>
    <row r="96" spans="1:3" ht="12.75">
      <c r="A96" s="22"/>
      <c r="C96" s="22"/>
    </row>
    <row r="97" spans="1:3" ht="12.75">
      <c r="A97" s="22"/>
      <c r="C97" s="22"/>
    </row>
    <row r="98" spans="1:3" ht="12.75">
      <c r="A98" s="22"/>
      <c r="C98" s="22"/>
    </row>
    <row r="99" spans="1:3" ht="12.75">
      <c r="A99" s="22"/>
      <c r="C99" s="22"/>
    </row>
    <row r="100" spans="1:3" ht="12.75">
      <c r="A100" s="22"/>
      <c r="C100" s="22"/>
    </row>
    <row r="101" spans="1:3" ht="12.75">
      <c r="A101" s="22"/>
      <c r="C101" s="22"/>
    </row>
    <row r="102" spans="1:3" ht="12.75">
      <c r="A102" s="22"/>
      <c r="C102" s="22"/>
    </row>
    <row r="103" spans="1:3" ht="33" customHeight="1">
      <c r="A103" s="22"/>
      <c r="C103" s="22"/>
    </row>
    <row r="104" spans="1:3" ht="12.75">
      <c r="A104" s="22"/>
      <c r="C104" s="22"/>
    </row>
    <row r="105" spans="1:3" ht="12.75">
      <c r="A105" s="22"/>
      <c r="C105" s="22"/>
    </row>
    <row r="106" spans="1:3" ht="12.75">
      <c r="A106" s="22"/>
      <c r="C106" s="22"/>
    </row>
    <row r="107" spans="1:3" ht="12.75">
      <c r="A107" s="22"/>
      <c r="C107" s="22"/>
    </row>
    <row r="116" ht="33" customHeight="1"/>
    <row r="117" spans="1:3" ht="12.75">
      <c r="A117" s="22"/>
      <c r="C117" s="22"/>
    </row>
    <row r="118" spans="1:3" ht="12.75">
      <c r="A118" s="22"/>
      <c r="C118" s="22"/>
    </row>
    <row r="119" spans="1:3" ht="12.75">
      <c r="A119" s="22"/>
      <c r="C119" s="22"/>
    </row>
    <row r="120" spans="1:3" ht="12.75">
      <c r="A120" s="22"/>
      <c r="C120" s="22"/>
    </row>
    <row r="121" spans="1:3" ht="12.75">
      <c r="A121" s="22"/>
      <c r="C121" s="22"/>
    </row>
    <row r="122" spans="1:3" ht="12.75">
      <c r="A122" s="22"/>
      <c r="C122" s="22"/>
    </row>
    <row r="123" spans="1:3" ht="12.75">
      <c r="A123" s="22"/>
      <c r="C123" s="22"/>
    </row>
    <row r="124" spans="1:3" ht="12.75">
      <c r="A124" s="22"/>
      <c r="C124" s="22"/>
    </row>
    <row r="125" spans="1:3" ht="12.75">
      <c r="A125" s="22"/>
      <c r="C125" s="22"/>
    </row>
    <row r="126" spans="1:3" ht="12.75">
      <c r="A126" s="22"/>
      <c r="C126" s="22"/>
    </row>
    <row r="127" spans="1:3" ht="12.75">
      <c r="A127" s="22"/>
      <c r="C127" s="22"/>
    </row>
    <row r="128" spans="1:3" ht="12.75">
      <c r="A128" s="22"/>
      <c r="C128" s="22"/>
    </row>
    <row r="129" spans="1:3" ht="12.75">
      <c r="A129" s="22"/>
      <c r="C129" s="22"/>
    </row>
    <row r="130" spans="1:3" ht="12.75">
      <c r="A130" s="22"/>
      <c r="C130" s="22"/>
    </row>
    <row r="131" spans="1:3" ht="12.75">
      <c r="A131" s="22"/>
      <c r="C131" s="22"/>
    </row>
    <row r="132" spans="1:3" ht="12.75">
      <c r="A132" s="22"/>
      <c r="C132" s="22"/>
    </row>
    <row r="133" spans="1:3" ht="12.75">
      <c r="A133" s="22"/>
      <c r="C133" s="22"/>
    </row>
    <row r="134" spans="1:3" ht="12.75">
      <c r="A134" s="22"/>
      <c r="C134" s="22"/>
    </row>
    <row r="135" spans="1:3" ht="12.75">
      <c r="A135" s="22"/>
      <c r="C135" s="22"/>
    </row>
    <row r="136" spans="1:3" ht="12.75">
      <c r="A136" s="22"/>
      <c r="C136" s="22"/>
    </row>
    <row r="137" ht="15" customHeight="1">
      <c r="D137" s="395"/>
    </row>
    <row r="138" ht="15">
      <c r="D138" s="395"/>
    </row>
  </sheetData>
  <sheetProtection/>
  <mergeCells count="6">
    <mergeCell ref="D55:D56"/>
    <mergeCell ref="D49:D54"/>
    <mergeCell ref="D5:D17"/>
    <mergeCell ref="D44:D48"/>
    <mergeCell ref="E24:F24"/>
    <mergeCell ref="D18:D43"/>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97" r:id="rId2"/>
  <headerFooter alignWithMargins="0">
    <oddFooter>&amp;CSida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dc:creator>
  <cp:keywords/>
  <dc:description/>
  <cp:lastModifiedBy>Mattias Ortman</cp:lastModifiedBy>
  <cp:lastPrinted>2010-08-23T12:11:16Z</cp:lastPrinted>
  <dcterms:created xsi:type="dcterms:W3CDTF">2002-02-15T15:25:43Z</dcterms:created>
  <dcterms:modified xsi:type="dcterms:W3CDTF">2011-11-04T09:21:03Z</dcterms:modified>
  <cp:category/>
  <cp:version/>
  <cp:contentType/>
  <cp:contentStatus/>
</cp:coreProperties>
</file>